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130"/>
  <workbookPr defaultThemeVersion="124226"/>
  <mc:AlternateContent xmlns:mc="http://schemas.openxmlformats.org/markup-compatibility/2006">
    <mc:Choice Requires="x15">
      <x15ac:absPath xmlns:x15ac="http://schemas.microsoft.com/office/spreadsheetml/2010/11/ac" url="C:\Users\PENNUTCM\Documents\GRANTS\Gobies\"/>
    </mc:Choice>
  </mc:AlternateContent>
  <xr:revisionPtr revIDLastSave="0" documentId="13_ncr:1_{BBDEB071-865D-4727-B503-F018F23D17EC}" xr6:coauthVersionLast="45" xr6:coauthVersionMax="45" xr10:uidLastSave="{00000000-0000-0000-0000-000000000000}"/>
  <bookViews>
    <workbookView xWindow="-120" yWindow="-120" windowWidth="21840" windowHeight="13140" xr2:uid="{00000000-000D-0000-FFFF-FFFF00000000}"/>
  </bookViews>
  <sheets>
    <sheet name="Video Counts" sheetId="1" r:id="rId1"/>
    <sheet name="Goby lengths" sheetId="11" r:id="rId2"/>
    <sheet name="Sturgeon guts" sheetId="12"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86" i="12" l="1"/>
  <c r="H80" i="12"/>
  <c r="H77" i="12"/>
  <c r="H72" i="12"/>
  <c r="H61" i="12"/>
  <c r="H58" i="12"/>
  <c r="H53" i="12"/>
  <c r="H48" i="12"/>
  <c r="H46" i="12"/>
  <c r="H42" i="12"/>
  <c r="H36" i="12"/>
  <c r="H31" i="12"/>
  <c r="H29" i="12"/>
  <c r="H22" i="12"/>
  <c r="H14" i="12"/>
  <c r="H10" i="12"/>
  <c r="H4" i="12"/>
  <c r="E405" i="11" l="1"/>
  <c r="E253" i="11"/>
  <c r="F290" i="1" l="1"/>
  <c r="C290" i="1"/>
  <c r="E290" i="1" s="1"/>
  <c r="G290" i="1" s="1"/>
  <c r="H276" i="1"/>
  <c r="H277" i="1" s="1"/>
  <c r="J275" i="1"/>
  <c r="R266" i="1"/>
  <c r="S266" i="1" s="1"/>
  <c r="I266" i="1"/>
  <c r="G266" i="1"/>
  <c r="R265" i="1"/>
  <c r="S265" i="1" s="1"/>
  <c r="I265" i="1"/>
  <c r="G265" i="1"/>
  <c r="R264" i="1"/>
  <c r="S264" i="1" s="1"/>
  <c r="I264" i="1"/>
  <c r="G264" i="1"/>
  <c r="R263" i="1"/>
  <c r="S263" i="1" s="1"/>
  <c r="I263" i="1"/>
  <c r="G263" i="1"/>
  <c r="R262" i="1"/>
  <c r="S262" i="1" s="1"/>
  <c r="I262" i="1"/>
  <c r="G262" i="1"/>
  <c r="R261" i="1"/>
  <c r="S261" i="1" s="1"/>
  <c r="I261" i="1"/>
  <c r="G261" i="1"/>
  <c r="R260" i="1"/>
  <c r="S260" i="1" s="1"/>
  <c r="I260" i="1"/>
  <c r="G260" i="1"/>
  <c r="R259" i="1"/>
  <c r="S259" i="1" s="1"/>
  <c r="I259" i="1"/>
  <c r="G259" i="1"/>
  <c r="R257" i="1"/>
  <c r="S257" i="1" s="1"/>
  <c r="I257" i="1"/>
  <c r="G257" i="1"/>
  <c r="R256" i="1"/>
  <c r="S256" i="1" s="1"/>
  <c r="I256" i="1"/>
  <c r="G256" i="1"/>
  <c r="R255" i="1"/>
  <c r="S255" i="1" s="1"/>
  <c r="I255" i="1"/>
  <c r="G255" i="1"/>
  <c r="R254" i="1"/>
  <c r="S254" i="1" s="1"/>
  <c r="I254" i="1"/>
  <c r="G254" i="1"/>
  <c r="R253" i="1"/>
  <c r="S253" i="1" s="1"/>
  <c r="I253" i="1"/>
  <c r="G253" i="1"/>
  <c r="R252" i="1"/>
  <c r="S252" i="1" s="1"/>
  <c r="I252" i="1"/>
  <c r="G252" i="1"/>
  <c r="R251" i="1"/>
  <c r="S251" i="1" s="1"/>
  <c r="I251" i="1"/>
  <c r="G251" i="1"/>
  <c r="R250" i="1"/>
  <c r="S250" i="1" s="1"/>
  <c r="I250" i="1"/>
  <c r="G250" i="1"/>
  <c r="I241" i="1"/>
  <c r="R239" i="1"/>
  <c r="S239" i="1" s="1"/>
  <c r="R238" i="1"/>
  <c r="S238" i="1" s="1"/>
  <c r="R237" i="1"/>
  <c r="S237" i="1" s="1"/>
  <c r="R235" i="1"/>
  <c r="S235" i="1" s="1"/>
  <c r="R233" i="1"/>
  <c r="S233" i="1" s="1"/>
  <c r="R231" i="1"/>
  <c r="S231" i="1" s="1"/>
  <c r="R230" i="1"/>
  <c r="S230" i="1" s="1"/>
  <c r="R229" i="1"/>
  <c r="S229" i="1" s="1"/>
  <c r="R227" i="1"/>
  <c r="S227" i="1" s="1"/>
  <c r="R226" i="1"/>
  <c r="S226" i="1" s="1"/>
  <c r="R225" i="1"/>
  <c r="S225" i="1" s="1"/>
  <c r="R224" i="1"/>
  <c r="S224" i="1" s="1"/>
  <c r="R223" i="1"/>
  <c r="S223" i="1" s="1"/>
  <c r="R222" i="1"/>
  <c r="S222" i="1" s="1"/>
  <c r="R221" i="1"/>
  <c r="S221" i="1" s="1"/>
  <c r="R220" i="1"/>
  <c r="S220" i="1" s="1"/>
  <c r="R219" i="1"/>
  <c r="S219" i="1" s="1"/>
  <c r="R218" i="1"/>
  <c r="S218" i="1" s="1"/>
  <c r="R217" i="1"/>
  <c r="S217" i="1" s="1"/>
  <c r="R216" i="1"/>
  <c r="S216" i="1" s="1"/>
  <c r="R215" i="1"/>
  <c r="S215" i="1" s="1"/>
  <c r="R214" i="1"/>
  <c r="S214" i="1" s="1"/>
  <c r="R213" i="1"/>
  <c r="S213" i="1" s="1"/>
  <c r="R212" i="1"/>
  <c r="S212" i="1" s="1"/>
  <c r="R210" i="1"/>
  <c r="S210" i="1" s="1"/>
  <c r="R209" i="1"/>
  <c r="S209" i="1" s="1"/>
  <c r="R208" i="1"/>
  <c r="S208" i="1" s="1"/>
  <c r="R207" i="1"/>
  <c r="S207" i="1" s="1"/>
  <c r="R206" i="1"/>
  <c r="S206" i="1" s="1"/>
  <c r="R205" i="1"/>
  <c r="S205" i="1" s="1"/>
  <c r="R201" i="1"/>
  <c r="S201" i="1" s="1"/>
  <c r="R200" i="1"/>
  <c r="S200" i="1" s="1"/>
  <c r="R198" i="1"/>
  <c r="S198" i="1" s="1"/>
  <c r="R197" i="1"/>
  <c r="S197" i="1" s="1"/>
  <c r="R196" i="1"/>
  <c r="S196" i="1" s="1"/>
  <c r="R195" i="1"/>
  <c r="S195" i="1" s="1"/>
  <c r="R194" i="1"/>
  <c r="S194" i="1" s="1"/>
  <c r="R191" i="1"/>
  <c r="S191" i="1" s="1"/>
  <c r="R178" i="1"/>
  <c r="S178" i="1" s="1"/>
  <c r="R177" i="1"/>
  <c r="S177" i="1" s="1"/>
  <c r="R169" i="1"/>
  <c r="S169" i="1" s="1"/>
  <c r="R168" i="1"/>
  <c r="S168" i="1" s="1"/>
  <c r="R165" i="1"/>
  <c r="S165" i="1" s="1"/>
  <c r="R164" i="1"/>
  <c r="S164" i="1" s="1"/>
  <c r="R163" i="1"/>
  <c r="S163" i="1" s="1"/>
  <c r="R162" i="1"/>
  <c r="S162" i="1" s="1"/>
  <c r="R161" i="1"/>
  <c r="S161" i="1" s="1"/>
  <c r="R160" i="1"/>
  <c r="S160" i="1" s="1"/>
  <c r="R159" i="1"/>
  <c r="S159" i="1" s="1"/>
  <c r="R158" i="1"/>
  <c r="S158" i="1" s="1"/>
  <c r="G158" i="1"/>
  <c r="S157" i="1"/>
  <c r="R157" i="1"/>
  <c r="S156" i="1"/>
  <c r="R156" i="1"/>
  <c r="S155" i="1"/>
  <c r="R155" i="1"/>
  <c r="S154" i="1"/>
  <c r="R154" i="1"/>
  <c r="S153" i="1"/>
  <c r="R153" i="1"/>
  <c r="S151" i="1"/>
  <c r="R151" i="1"/>
  <c r="S149" i="1"/>
  <c r="R149" i="1"/>
  <c r="S148" i="1"/>
  <c r="R148" i="1"/>
  <c r="S147" i="1"/>
  <c r="R147" i="1"/>
  <c r="S146" i="1"/>
  <c r="R146" i="1"/>
  <c r="S145" i="1"/>
  <c r="R145" i="1"/>
  <c r="S144" i="1"/>
  <c r="R144" i="1"/>
  <c r="S143" i="1"/>
  <c r="R143" i="1"/>
  <c r="S142" i="1"/>
  <c r="R142" i="1"/>
  <c r="S140" i="1"/>
  <c r="R140" i="1"/>
  <c r="S139" i="1"/>
  <c r="R139" i="1"/>
  <c r="S136" i="1"/>
  <c r="R136" i="1"/>
  <c r="S135" i="1"/>
  <c r="R135" i="1"/>
  <c r="S132" i="1"/>
  <c r="R132" i="1"/>
  <c r="S131" i="1"/>
  <c r="R131" i="1"/>
  <c r="S130" i="1"/>
  <c r="R130" i="1"/>
  <c r="G118" i="1"/>
  <c r="U117" i="1"/>
  <c r="T117" i="1"/>
  <c r="G117" i="1"/>
  <c r="T116" i="1"/>
  <c r="U116" i="1" s="1"/>
  <c r="G116" i="1"/>
  <c r="U115" i="1"/>
  <c r="T115" i="1"/>
  <c r="G115" i="1"/>
  <c r="T114" i="1"/>
  <c r="U114" i="1" s="1"/>
  <c r="G114" i="1"/>
  <c r="U113" i="1"/>
  <c r="T113" i="1"/>
  <c r="G113" i="1"/>
  <c r="T112" i="1"/>
  <c r="U112" i="1" s="1"/>
  <c r="G112" i="1"/>
  <c r="U111" i="1"/>
  <c r="T111" i="1"/>
  <c r="G111" i="1"/>
  <c r="T110" i="1"/>
  <c r="G110" i="1"/>
  <c r="T109" i="1"/>
  <c r="U109" i="1" s="1"/>
  <c r="G109" i="1"/>
  <c r="U108" i="1"/>
  <c r="T108" i="1"/>
  <c r="G108" i="1"/>
  <c r="T107" i="1"/>
  <c r="U107" i="1" s="1"/>
  <c r="G107" i="1"/>
  <c r="U106" i="1"/>
  <c r="T106" i="1"/>
  <c r="G106" i="1"/>
  <c r="T105" i="1"/>
  <c r="G105" i="1"/>
  <c r="G104" i="1"/>
  <c r="T103" i="1"/>
  <c r="G103" i="1"/>
  <c r="T102" i="1"/>
  <c r="G102" i="1"/>
  <c r="T101" i="1"/>
  <c r="G101" i="1"/>
  <c r="T100" i="1"/>
  <c r="G100" i="1"/>
  <c r="T99" i="1"/>
  <c r="G99" i="1"/>
  <c r="T98" i="1"/>
  <c r="G98" i="1"/>
  <c r="T97" i="1"/>
  <c r="G97" i="1"/>
  <c r="T96" i="1"/>
  <c r="G96" i="1"/>
  <c r="T95" i="1"/>
  <c r="G95" i="1"/>
  <c r="G94" i="1"/>
  <c r="T93" i="1"/>
  <c r="G93" i="1"/>
  <c r="G92" i="1"/>
  <c r="T91" i="1"/>
  <c r="G91" i="1"/>
  <c r="T90" i="1"/>
  <c r="G90" i="1"/>
  <c r="T89" i="1"/>
  <c r="G89" i="1"/>
  <c r="T88" i="1"/>
  <c r="G88" i="1"/>
  <c r="G87" i="1"/>
  <c r="G86" i="1"/>
  <c r="G85" i="1"/>
  <c r="T84" i="1"/>
  <c r="G84" i="1"/>
  <c r="T83" i="1"/>
  <c r="G83" i="1"/>
  <c r="T82" i="1"/>
  <c r="G82" i="1"/>
  <c r="T81" i="1"/>
  <c r="G81" i="1"/>
  <c r="G80" i="1"/>
  <c r="G79" i="1"/>
  <c r="T78" i="1"/>
  <c r="G78" i="1"/>
  <c r="G77" i="1"/>
  <c r="U76" i="1"/>
  <c r="T76" i="1"/>
  <c r="G76" i="1"/>
  <c r="T75" i="1"/>
  <c r="U75" i="1" s="1"/>
  <c r="G75" i="1"/>
  <c r="U74" i="1"/>
  <c r="T74" i="1"/>
  <c r="G74" i="1"/>
  <c r="T73" i="1"/>
  <c r="U73" i="1" s="1"/>
  <c r="G73" i="1"/>
  <c r="T72" i="1"/>
  <c r="U72" i="1" s="1"/>
  <c r="G72" i="1"/>
  <c r="T71" i="1"/>
  <c r="U71" i="1" s="1"/>
  <c r="G71" i="1"/>
  <c r="U70" i="1"/>
  <c r="T70" i="1"/>
  <c r="G70" i="1"/>
  <c r="T69" i="1"/>
  <c r="U69" i="1" s="1"/>
  <c r="G69" i="1"/>
  <c r="T68" i="1"/>
  <c r="U68" i="1" s="1"/>
  <c r="I68" i="1"/>
  <c r="G68" i="1"/>
  <c r="H281" i="1" l="1"/>
  <c r="H279" i="1"/>
  <c r="I57" i="1" l="1"/>
  <c r="G57" i="1"/>
  <c r="U56" i="1"/>
  <c r="T56" i="1"/>
  <c r="V56" i="1" s="1"/>
  <c r="I56" i="1"/>
  <c r="G56" i="1"/>
  <c r="V55" i="1"/>
  <c r="U55" i="1"/>
  <c r="T55" i="1"/>
  <c r="I55" i="1"/>
  <c r="G55" i="1"/>
  <c r="U54" i="1"/>
  <c r="T54" i="1"/>
  <c r="V54" i="1" s="1"/>
  <c r="I54" i="1"/>
  <c r="G54" i="1"/>
  <c r="U53" i="1"/>
  <c r="T53" i="1"/>
  <c r="V53" i="1" s="1"/>
  <c r="I53" i="1"/>
  <c r="G53" i="1"/>
  <c r="U52" i="1"/>
  <c r="T52" i="1"/>
  <c r="V52" i="1" s="1"/>
  <c r="I52" i="1"/>
  <c r="G52" i="1"/>
  <c r="U51" i="1"/>
  <c r="T51" i="1"/>
  <c r="V51" i="1" s="1"/>
  <c r="I51" i="1"/>
  <c r="G51" i="1"/>
  <c r="V50" i="1"/>
  <c r="U50" i="1"/>
  <c r="T50" i="1"/>
  <c r="I50" i="1"/>
  <c r="G50" i="1"/>
  <c r="U49" i="1"/>
  <c r="T49" i="1"/>
  <c r="V49" i="1" s="1"/>
  <c r="I49" i="1"/>
  <c r="G49" i="1"/>
  <c r="U48" i="1"/>
  <c r="T48" i="1"/>
  <c r="V48" i="1" s="1"/>
  <c r="I48" i="1"/>
  <c r="G48" i="1"/>
  <c r="U47" i="1"/>
  <c r="T47" i="1"/>
  <c r="V47" i="1" s="1"/>
  <c r="I47" i="1"/>
  <c r="G47" i="1"/>
  <c r="U46" i="1"/>
  <c r="T46" i="1"/>
  <c r="V46" i="1" s="1"/>
  <c r="I46" i="1"/>
  <c r="G46" i="1"/>
  <c r="V45" i="1"/>
  <c r="U45" i="1"/>
  <c r="T45" i="1"/>
  <c r="I45" i="1"/>
  <c r="G45" i="1"/>
  <c r="U44" i="1"/>
  <c r="T44" i="1"/>
  <c r="V44" i="1" s="1"/>
  <c r="I44" i="1"/>
  <c r="G44" i="1"/>
  <c r="I43" i="1"/>
  <c r="G43" i="1"/>
  <c r="V42" i="1"/>
  <c r="U42" i="1"/>
  <c r="T42" i="1"/>
  <c r="I42" i="1"/>
  <c r="G42" i="1"/>
  <c r="U41" i="1"/>
  <c r="T41" i="1"/>
  <c r="V41" i="1" s="1"/>
  <c r="I41" i="1"/>
  <c r="G41" i="1"/>
  <c r="V40" i="1"/>
  <c r="U40" i="1"/>
  <c r="T40" i="1"/>
  <c r="I40" i="1"/>
  <c r="G40" i="1"/>
  <c r="U39" i="1"/>
  <c r="T39" i="1"/>
  <c r="V39" i="1" s="1"/>
  <c r="I39" i="1"/>
  <c r="G39" i="1"/>
  <c r="V38" i="1"/>
  <c r="U38" i="1"/>
  <c r="T38" i="1"/>
  <c r="I38" i="1"/>
  <c r="G38" i="1"/>
  <c r="U37" i="1"/>
  <c r="T37" i="1"/>
  <c r="V37" i="1" s="1"/>
  <c r="I37" i="1"/>
  <c r="G37" i="1"/>
  <c r="V36" i="1"/>
  <c r="U36" i="1"/>
  <c r="T36" i="1"/>
  <c r="I36" i="1"/>
  <c r="G36" i="1"/>
  <c r="U35" i="1"/>
  <c r="T35" i="1"/>
  <c r="V35" i="1" s="1"/>
  <c r="I35" i="1"/>
  <c r="G35" i="1"/>
  <c r="V34" i="1"/>
  <c r="U34" i="1"/>
  <c r="T34" i="1"/>
  <c r="I34" i="1"/>
  <c r="G34" i="1"/>
  <c r="I33" i="1"/>
  <c r="G33" i="1"/>
  <c r="U32" i="1"/>
  <c r="T32" i="1"/>
  <c r="V32" i="1" s="1"/>
  <c r="I32" i="1"/>
  <c r="G32" i="1"/>
  <c r="I31" i="1"/>
  <c r="G31" i="1"/>
  <c r="U30" i="1"/>
  <c r="T30" i="1"/>
  <c r="V30" i="1" s="1"/>
  <c r="I30" i="1"/>
  <c r="G30" i="1"/>
  <c r="U29" i="1"/>
  <c r="T29" i="1"/>
  <c r="V29" i="1" s="1"/>
  <c r="I29" i="1"/>
  <c r="G29" i="1"/>
  <c r="U28" i="1"/>
  <c r="T28" i="1"/>
  <c r="V28" i="1" s="1"/>
  <c r="I28" i="1"/>
  <c r="G28" i="1"/>
  <c r="U27" i="1"/>
  <c r="T27" i="1"/>
  <c r="V27" i="1" s="1"/>
  <c r="I27" i="1"/>
  <c r="G27" i="1"/>
  <c r="I26" i="1"/>
  <c r="G26" i="1"/>
  <c r="I25" i="1"/>
  <c r="G25" i="1"/>
  <c r="I24" i="1"/>
  <c r="G24" i="1"/>
  <c r="U23" i="1"/>
  <c r="T23" i="1"/>
  <c r="I23" i="1"/>
  <c r="G23" i="1"/>
  <c r="U22" i="1"/>
  <c r="T22" i="1"/>
  <c r="I22" i="1"/>
  <c r="G22" i="1"/>
  <c r="V21" i="1"/>
  <c r="U21" i="1"/>
  <c r="T21" i="1"/>
  <c r="I21" i="1"/>
  <c r="G21" i="1"/>
  <c r="U20" i="1"/>
  <c r="T20" i="1"/>
  <c r="V20" i="1" s="1"/>
  <c r="I20" i="1"/>
  <c r="G20" i="1"/>
  <c r="I19" i="1"/>
  <c r="G19" i="1"/>
  <c r="I18" i="1"/>
  <c r="G18" i="1"/>
  <c r="V17" i="1"/>
  <c r="U17" i="1"/>
  <c r="T17" i="1"/>
  <c r="I17" i="1"/>
  <c r="G17" i="1"/>
  <c r="V16" i="1"/>
  <c r="U16" i="1"/>
  <c r="I16" i="1"/>
  <c r="G16" i="1"/>
  <c r="U15" i="1"/>
  <c r="T15" i="1"/>
  <c r="V15" i="1" s="1"/>
  <c r="I15" i="1"/>
  <c r="G15" i="1"/>
  <c r="U14" i="1"/>
  <c r="T14" i="1"/>
  <c r="V14" i="1" s="1"/>
  <c r="I14" i="1"/>
  <c r="G14" i="1"/>
  <c r="T13" i="1"/>
  <c r="V13" i="1" s="1"/>
  <c r="I13" i="1"/>
  <c r="G13" i="1"/>
  <c r="U12" i="1"/>
  <c r="T12" i="1"/>
  <c r="V12" i="1" s="1"/>
  <c r="I12" i="1"/>
  <c r="G12" i="1"/>
  <c r="V11" i="1"/>
  <c r="U11" i="1"/>
  <c r="T11" i="1"/>
  <c r="I11" i="1"/>
  <c r="G11" i="1"/>
  <c r="AY10" i="1"/>
  <c r="AX10" i="1"/>
  <c r="U10" i="1"/>
  <c r="T10" i="1"/>
  <c r="V10" i="1" s="1"/>
  <c r="I10" i="1"/>
  <c r="G10" i="1"/>
  <c r="U9" i="1"/>
  <c r="T9" i="1"/>
  <c r="V9" i="1" s="1"/>
  <c r="I9" i="1"/>
  <c r="G9" i="1"/>
  <c r="U8" i="1"/>
  <c r="T8" i="1"/>
  <c r="V8" i="1" s="1"/>
  <c r="I8" i="1"/>
  <c r="G8" i="1"/>
  <c r="U7" i="1"/>
  <c r="T7" i="1"/>
  <c r="V7" i="1" s="1"/>
  <c r="I7" i="1"/>
  <c r="G7" i="1"/>
  <c r="V59" i="1" l="1"/>
</calcChain>
</file>

<file path=xl/sharedStrings.xml><?xml version="1.0" encoding="utf-8"?>
<sst xmlns="http://schemas.openxmlformats.org/spreadsheetml/2006/main" count="763" uniqueCount="160">
  <si>
    <t xml:space="preserve">Site </t>
  </si>
  <si>
    <t>Date</t>
  </si>
  <si>
    <t xml:space="preserve">Depth (ft) </t>
  </si>
  <si>
    <t>Wat. Temp. (F)</t>
  </si>
  <si>
    <t>Time In</t>
  </si>
  <si>
    <t>10:26AM</t>
  </si>
  <si>
    <t>10:42AM</t>
  </si>
  <si>
    <t>10:57AM</t>
  </si>
  <si>
    <t>11:14AM</t>
  </si>
  <si>
    <t>11:28AM</t>
  </si>
  <si>
    <t>11:43AM</t>
  </si>
  <si>
    <t>11:56AM</t>
  </si>
  <si>
    <t>12:11AM</t>
  </si>
  <si>
    <t>12:26AM</t>
  </si>
  <si>
    <t>10:02AM</t>
  </si>
  <si>
    <t>10:19AM</t>
  </si>
  <si>
    <t>10:33AM</t>
  </si>
  <si>
    <t>10:50AM</t>
  </si>
  <si>
    <t>11:10AM</t>
  </si>
  <si>
    <t>11:26AM</t>
  </si>
  <si>
    <t>11:39AM</t>
  </si>
  <si>
    <t>11:52AM</t>
  </si>
  <si>
    <t>12:06AM</t>
  </si>
  <si>
    <t>12:21AM</t>
  </si>
  <si>
    <t>12:36AM</t>
  </si>
  <si>
    <t>12:52AM</t>
  </si>
  <si>
    <t xml:space="preserve">Video usuable </t>
  </si>
  <si>
    <t>yes</t>
  </si>
  <si>
    <t xml:space="preserve">yes </t>
  </si>
  <si>
    <t xml:space="preserve">only 4 images </t>
  </si>
  <si>
    <t>Notes</t>
  </si>
  <si>
    <t>only 3 images</t>
  </si>
  <si>
    <t>no</t>
  </si>
  <si>
    <t>Vallniseria</t>
  </si>
  <si>
    <t>Bass</t>
  </si>
  <si>
    <t>Gladophora</t>
  </si>
  <si>
    <t>Lat</t>
  </si>
  <si>
    <t>Long</t>
  </si>
  <si>
    <t>Numbers Gobies in frame</t>
  </si>
  <si>
    <t>n/d</t>
  </si>
  <si>
    <r>
      <t>Mean # per m</t>
    </r>
    <r>
      <rPr>
        <vertAlign val="superscript"/>
        <sz val="11"/>
        <color theme="1"/>
        <rFont val="Calibri"/>
        <family val="2"/>
        <scheme val="minor"/>
      </rPr>
      <t>2</t>
    </r>
  </si>
  <si>
    <t>Sand</t>
  </si>
  <si>
    <t xml:space="preserve">very small gobies </t>
  </si>
  <si>
    <t>Two Bass</t>
  </si>
  <si>
    <t>Mean (5 frames)</t>
  </si>
  <si>
    <t>Mean (3 frames)</t>
  </si>
  <si>
    <t>sat on bottom for 5 minutes…then took 5 min video or 5 snapshots at 1-min intervals for 5 mins...then retrieved.</t>
  </si>
  <si>
    <t>Variable 1</t>
  </si>
  <si>
    <t>Variable 2</t>
  </si>
  <si>
    <t>Depth (m)</t>
  </si>
  <si>
    <t>Temp C</t>
  </si>
  <si>
    <t>Location</t>
  </si>
  <si>
    <t>1=river; 2=lake</t>
  </si>
  <si>
    <t>#/ha</t>
  </si>
  <si>
    <t>se</t>
  </si>
  <si>
    <t>river</t>
  </si>
  <si>
    <t>lake</t>
  </si>
  <si>
    <t>these are basic calculations for amount of P in gobies in nearshore Lake Ontario and Niagara River</t>
  </si>
  <si>
    <t>whole lake volume = 1640 km3</t>
  </si>
  <si>
    <t>Niagara River input = about 4255 mT of P per year</t>
  </si>
  <si>
    <t>U.S. tribs other than Niagara River = 2606 mT per year</t>
  </si>
  <si>
    <t>August data:</t>
  </si>
  <si>
    <t>average fish size = 4.42 cm</t>
  </si>
  <si>
    <t>average fish mass = 1.011 g</t>
  </si>
  <si>
    <t>these are spring 2017 data for lower Niagara River/Lake Ontario recount of gobies with the same systems used in summer 2016 and fall/winter 2016</t>
  </si>
  <si>
    <t xml:space="preserve"> </t>
  </si>
  <si>
    <t>Substrate</t>
  </si>
  <si>
    <t>dreissena</t>
  </si>
  <si>
    <t>for substrates codes:</t>
  </si>
  <si>
    <t>1=Dreissena, 2=Sand, 3=cobble/gravel, 4= mud, 5=bedrock</t>
  </si>
  <si>
    <t>mud, Vallesenaria</t>
  </si>
  <si>
    <t>cladophora/gravel</t>
  </si>
  <si>
    <t>dreiisan/clad</t>
  </si>
  <si>
    <t>silt/cladophora</t>
  </si>
  <si>
    <t>cobble driessena</t>
  </si>
  <si>
    <t>cladophora</t>
  </si>
  <si>
    <t>mud/clad</t>
  </si>
  <si>
    <t>sand/silt</t>
  </si>
  <si>
    <t>boulders/cladop</t>
  </si>
  <si>
    <t>bedrock</t>
  </si>
  <si>
    <t>gravel</t>
  </si>
  <si>
    <t>vallin</t>
  </si>
  <si>
    <t>mud</t>
  </si>
  <si>
    <t>valeeines</t>
  </si>
  <si>
    <t>sand/clad</t>
  </si>
  <si>
    <t>coble</t>
  </si>
  <si>
    <t>pebble/silt</t>
  </si>
  <si>
    <t>cobble</t>
  </si>
  <si>
    <t>dres/mud</t>
  </si>
  <si>
    <t>cobble/pebble</t>
  </si>
  <si>
    <t>sand</t>
  </si>
  <si>
    <t>sand/dreis</t>
  </si>
  <si>
    <t>dresse</t>
  </si>
  <si>
    <t>cobble/clad</t>
  </si>
  <si>
    <t>dreis/clad/milfoil</t>
  </si>
  <si>
    <t>milfloil/clad</t>
  </si>
  <si>
    <t>milfloil/clad/sand</t>
  </si>
  <si>
    <t>pebble/clad</t>
  </si>
  <si>
    <t>silt/milfoil/clad</t>
  </si>
  <si>
    <t>silt/dreiss</t>
  </si>
  <si>
    <t>substrate</t>
  </si>
  <si>
    <t>substrate codes in Summer 2016</t>
  </si>
  <si>
    <t>not usable</t>
  </si>
  <si>
    <t>camera</t>
  </si>
  <si>
    <t>flipped</t>
  </si>
  <si>
    <t>These are data from November 2016 and February 2017 …Chris and Knut surveyed lower Niagara River and western Ontario for gobies using GoPro camera mounted on frame…lowered in water…in November half the images had too much turbidity to be seen so resampled inFebruary</t>
  </si>
  <si>
    <t>video flipped</t>
  </si>
  <si>
    <t>too turbid</t>
  </si>
  <si>
    <t>these are September 2017 data for lower Niagara River/Lake Ontario recount of gobies with the same systems used in summer 2016 and fall/winter 2016</t>
  </si>
  <si>
    <t>these are December 2017 data for lower Niagara River/Lake Ontario recount of gobies with the same systems used in summer 2016 and fall/winter 2016</t>
  </si>
  <si>
    <t>The sites numbers DO NOT coincide with the sites from ealier surveys since we tried to get a subset of sites from lake and river in same day when daylight period was prety short.</t>
  </si>
  <si>
    <t>mean</t>
  </si>
  <si>
    <t>2/1/2017</t>
  </si>
  <si>
    <t>1=river</t>
  </si>
  <si>
    <t>2=lake</t>
  </si>
  <si>
    <t>length-weight regression for mass from length = (wt in g) = .00896*19.3^3.1543</t>
  </si>
  <si>
    <t>wwt g P/g</t>
  </si>
  <si>
    <t>fish wt (g)</t>
  </si>
  <si>
    <t>g P/ha</t>
  </si>
  <si>
    <t>nearshore hard substrate  ha</t>
  </si>
  <si>
    <t>g P in nearshore of US</t>
  </si>
  <si>
    <t>mT of P entering LO from niagar river and US tribs in 12 months</t>
  </si>
  <si>
    <t>mT entering per month on average</t>
  </si>
  <si>
    <t>mT moving offshore in a month on average</t>
  </si>
  <si>
    <t>or about 6.5% of the inputs per month…meaning about 610 mT of P enters offshore water as oposed to 572 in the fall months</t>
  </si>
  <si>
    <t>P in goby tissue = 0.00585 g P per g of tissue ww</t>
  </si>
  <si>
    <t>fish density = 193000 per hectare plus minus 26,359.3</t>
  </si>
  <si>
    <t>0-10 m isopleth contour for U.S. shoreline is 34020 hectares of hard substrates</t>
  </si>
  <si>
    <t>These are goby count data for lower Niagara River and nearshore Lake Ontario…Chris and Knut surveyed lower Niagara River and western Ontario for gobies using GoPro camera mounted on frame…lowered in water..</t>
  </si>
  <si>
    <t xml:space="preserve">these are size measurements for the lower niagar and western lake ontario goby work of me and knut in summer and winter </t>
  </si>
  <si>
    <t>gobies were video recorded with a goPro camera mounted on a frame and videos either 5 snapshots at 1-min intervals after a 5-min acclimitization perio or a 5-min video after 5-min acclimitization</t>
  </si>
  <si>
    <t>there were 5 goby coutns to estimate density</t>
  </si>
  <si>
    <t>then images were rescanned and a number of fish were measured proportional to their abundance in the count data…</t>
  </si>
  <si>
    <t>Site</t>
  </si>
  <si>
    <t>Depth</t>
  </si>
  <si>
    <t>length (cm)</t>
  </si>
  <si>
    <t>November 2016/Feb 2017</t>
  </si>
  <si>
    <t>these are data from Eric Bruestle thesis….2016…he caught sturgeon in lower niagara an deastern ontario in summer and gasric lavage…these are gobies that came up and their mm lengths</t>
  </si>
  <si>
    <t>Fish #</t>
  </si>
  <si>
    <t>Lavage Date</t>
  </si>
  <si>
    <t>LAS ID</t>
  </si>
  <si>
    <t>LAS TL (mm)</t>
  </si>
  <si>
    <t>LAS Weight (kg)</t>
  </si>
  <si>
    <t>Goby Length (mm)</t>
  </si>
  <si>
    <t># gobies in gut</t>
  </si>
  <si>
    <t>mean goby length (mm)</t>
  </si>
  <si>
    <t>sturgeon length (mm)</t>
  </si>
  <si>
    <t>05/28/2014</t>
  </si>
  <si>
    <t>06/17/2014</t>
  </si>
  <si>
    <t>06/02/2014</t>
  </si>
  <si>
    <t>06/09/2014</t>
  </si>
  <si>
    <t>06/19/2014</t>
  </si>
  <si>
    <t>09/25/2014</t>
  </si>
  <si>
    <t>06/04/2014</t>
  </si>
  <si>
    <t>06/02/2015</t>
  </si>
  <si>
    <t>05/12/2015</t>
  </si>
  <si>
    <t>06/03/2015</t>
  </si>
  <si>
    <t>07/01/2015</t>
  </si>
  <si>
    <t>05/13/2015</t>
  </si>
  <si>
    <t>05/18/2015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</si>
</sst>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h:mm;@"/>
    <numFmt numFmtId="165" formatCode="0.0"/>
    <numFmt numFmtId="166" formatCode="0.000"/>
  </numFmts>
  <fonts count="6" x14ac:knownFonts="1">
    <font>
      <sz val="11"/>
      <color theme="1"/>
      <name val="Calibri"/>
      <family val="2"/>
      <scheme val="minor"/>
    </font>
    <font>
      <sz val="11"/>
      <color theme="1"/>
      <name val="Calibri"/>
      <family val="2"/>
    </font>
    <font>
      <vertAlign val="superscript"/>
      <sz val="11"/>
      <color theme="1"/>
      <name val="Calibri"/>
      <family val="2"/>
      <scheme val="minor"/>
    </font>
    <font>
      <i/>
      <sz val="11"/>
      <color theme="1"/>
      <name val="Calibri"/>
      <family val="2"/>
      <scheme val="minor"/>
    </font>
    <font>
      <sz val="10"/>
      <color indexed="8"/>
      <name val="Arial"/>
      <family val="2"/>
    </font>
    <font>
      <sz val="11"/>
      <color indexed="8"/>
      <name val="Calibri"/>
      <family val="2"/>
    </font>
  </fonts>
  <fills count="4">
    <fill>
      <patternFill patternType="none"/>
    </fill>
    <fill>
      <patternFill patternType="gray125"/>
    </fill>
    <fill>
      <patternFill patternType="solid">
        <fgColor rgb="FFFFFF00"/>
        <bgColor indexed="64"/>
      </patternFill>
    </fill>
    <fill>
      <patternFill patternType="solid">
        <fgColor theme="2" tint="-0.249977111117893"/>
        <bgColor indexed="64"/>
      </patternFill>
    </fill>
  </fills>
  <borders count="4">
    <border>
      <left/>
      <right/>
      <top/>
      <bottom/>
      <diagonal/>
    </border>
    <border>
      <left/>
      <right/>
      <top/>
      <bottom style="medium">
        <color indexed="64"/>
      </bottom>
      <diagonal/>
    </border>
    <border>
      <left/>
      <right/>
      <top style="medium">
        <color indexed="64"/>
      </top>
      <bottom style="thin">
        <color indexed="64"/>
      </bottom>
      <diagonal/>
    </border>
    <border>
      <left style="thin">
        <color indexed="22"/>
      </left>
      <right style="thin">
        <color indexed="22"/>
      </right>
      <top style="thin">
        <color indexed="22"/>
      </top>
      <bottom style="thin">
        <color indexed="22"/>
      </bottom>
      <diagonal/>
    </border>
  </borders>
  <cellStyleXfs count="2">
    <xf numFmtId="0" fontId="0" fillId="0" borderId="0"/>
    <xf numFmtId="0" fontId="4" fillId="0" borderId="0"/>
  </cellStyleXfs>
  <cellXfs count="42">
    <xf numFmtId="0" fontId="0" fillId="0" borderId="0" xfId="0"/>
    <xf numFmtId="0" fontId="0" fillId="0" borderId="0" xfId="0" applyAlignment="1">
      <alignment horizontal="center"/>
    </xf>
    <xf numFmtId="0" fontId="0" fillId="2" borderId="0" xfId="0" applyFill="1" applyAlignment="1">
      <alignment horizontal="center"/>
    </xf>
    <xf numFmtId="14" fontId="0" fillId="2" borderId="0" xfId="0" applyNumberFormat="1" applyFill="1" applyAlignment="1">
      <alignment horizontal="center"/>
    </xf>
    <xf numFmtId="164" fontId="0" fillId="2" borderId="0" xfId="0" applyNumberFormat="1" applyFill="1" applyAlignment="1">
      <alignment horizontal="center"/>
    </xf>
    <xf numFmtId="1" fontId="0" fillId="2" borderId="0" xfId="0" applyNumberFormat="1" applyFill="1" applyAlignment="1">
      <alignment horizontal="center"/>
    </xf>
    <xf numFmtId="18" fontId="0" fillId="2" borderId="0" xfId="0" applyNumberFormat="1" applyFill="1" applyAlignment="1">
      <alignment horizontal="center"/>
    </xf>
    <xf numFmtId="0" fontId="1" fillId="2" borderId="0" xfId="0" applyFont="1" applyFill="1" applyAlignment="1">
      <alignment horizontal="center"/>
    </xf>
    <xf numFmtId="0" fontId="0" fillId="3" borderId="0" xfId="0" applyFill="1" applyAlignment="1">
      <alignment horizontal="center"/>
    </xf>
    <xf numFmtId="14" fontId="0" fillId="3" borderId="0" xfId="0" applyNumberFormat="1" applyFill="1" applyAlignment="1">
      <alignment horizontal="center"/>
    </xf>
    <xf numFmtId="164" fontId="0" fillId="3" borderId="0" xfId="0" applyNumberFormat="1" applyFill="1" applyAlignment="1">
      <alignment horizontal="center"/>
    </xf>
    <xf numFmtId="1" fontId="0" fillId="3" borderId="0" xfId="0" applyNumberFormat="1" applyFill="1" applyAlignment="1">
      <alignment horizontal="center"/>
    </xf>
    <xf numFmtId="18" fontId="0" fillId="3" borderId="0" xfId="0" applyNumberFormat="1" applyFill="1" applyAlignment="1">
      <alignment horizontal="center"/>
    </xf>
    <xf numFmtId="0" fontId="0" fillId="3" borderId="0" xfId="0" applyFill="1"/>
    <xf numFmtId="0" fontId="0" fillId="2" borderId="0" xfId="0" applyFill="1"/>
    <xf numFmtId="0" fontId="0" fillId="0" borderId="0" xfId="0" applyAlignment="1">
      <alignment horizontal="left"/>
    </xf>
    <xf numFmtId="0" fontId="0" fillId="0" borderId="1" xfId="0" applyBorder="1"/>
    <xf numFmtId="0" fontId="3" fillId="0" borderId="2" xfId="0" applyFont="1" applyBorder="1" applyAlignment="1">
      <alignment horizontal="center"/>
    </xf>
    <xf numFmtId="2" fontId="0" fillId="0" borderId="0" xfId="0" applyNumberFormat="1"/>
    <xf numFmtId="2" fontId="0" fillId="0" borderId="0" xfId="0" applyNumberFormat="1" applyAlignment="1">
      <alignment horizontal="center"/>
    </xf>
    <xf numFmtId="2" fontId="0" fillId="2" borderId="0" xfId="0" applyNumberFormat="1" applyFill="1" applyAlignment="1">
      <alignment horizontal="center"/>
    </xf>
    <xf numFmtId="2" fontId="0" fillId="3" borderId="0" xfId="0" applyNumberFormat="1" applyFill="1" applyAlignment="1">
      <alignment horizontal="center"/>
    </xf>
    <xf numFmtId="165" fontId="0" fillId="0" borderId="0" xfId="0" applyNumberFormat="1" applyAlignment="1">
      <alignment horizontal="center"/>
    </xf>
    <xf numFmtId="165" fontId="0" fillId="2" borderId="0" xfId="0" applyNumberFormat="1" applyFill="1" applyAlignment="1">
      <alignment horizontal="center"/>
    </xf>
    <xf numFmtId="0" fontId="3" fillId="0" borderId="2" xfId="0" applyFont="1" applyBorder="1" applyAlignment="1">
      <alignment horizontal="centerContinuous"/>
    </xf>
    <xf numFmtId="0" fontId="3" fillId="0" borderId="0" xfId="0" applyFont="1" applyAlignment="1">
      <alignment horizontal="center"/>
    </xf>
    <xf numFmtId="165" fontId="0" fillId="3" borderId="0" xfId="0" applyNumberFormat="1" applyFill="1" applyAlignment="1">
      <alignment horizontal="center"/>
    </xf>
    <xf numFmtId="2" fontId="0" fillId="0" borderId="0" xfId="0" applyNumberFormat="1" applyAlignment="1">
      <alignment horizontal="center" wrapText="1"/>
    </xf>
    <xf numFmtId="2" fontId="0" fillId="0" borderId="0" xfId="0" quotePrefix="1" applyNumberFormat="1"/>
    <xf numFmtId="2" fontId="1" fillId="2" borderId="0" xfId="0" applyNumberFormat="1" applyFont="1" applyFill="1" applyAlignment="1">
      <alignment horizontal="center"/>
    </xf>
    <xf numFmtId="165" fontId="0" fillId="0" borderId="0" xfId="0" applyNumberFormat="1"/>
    <xf numFmtId="14" fontId="0" fillId="3" borderId="0" xfId="0" quotePrefix="1" applyNumberFormat="1" applyFill="1" applyAlignment="1">
      <alignment horizontal="center"/>
    </xf>
    <xf numFmtId="0" fontId="0" fillId="0" borderId="0" xfId="0" applyAlignment="1">
      <alignment horizontal="center"/>
    </xf>
    <xf numFmtId="0" fontId="0" fillId="0" borderId="0" xfId="0" applyAlignment="1">
      <alignment horizontal="center"/>
    </xf>
    <xf numFmtId="17" fontId="0" fillId="0" borderId="0" xfId="0" applyNumberFormat="1"/>
    <xf numFmtId="166" fontId="0" fillId="0" borderId="0" xfId="0" applyNumberFormat="1"/>
    <xf numFmtId="0" fontId="0" fillId="0" borderId="0" xfId="0" applyAlignment="1">
      <alignment horizontal="right"/>
    </xf>
    <xf numFmtId="0" fontId="3" fillId="0" borderId="0" xfId="0" applyFont="1" applyAlignment="1">
      <alignment horizontal="centerContinuous"/>
    </xf>
    <xf numFmtId="49" fontId="0" fillId="0" borderId="0" xfId="0" applyNumberFormat="1" applyAlignment="1">
      <alignment wrapText="1"/>
    </xf>
    <xf numFmtId="14" fontId="0" fillId="0" borderId="0" xfId="0" applyNumberFormat="1"/>
    <xf numFmtId="0" fontId="5" fillId="0" borderId="3" xfId="1" applyFont="1" applyBorder="1" applyAlignment="1">
      <alignment horizontal="right" wrapText="1"/>
    </xf>
    <xf numFmtId="0" fontId="5" fillId="0" borderId="0" xfId="1" applyFont="1" applyAlignment="1">
      <alignment horizontal="right" wrapText="1"/>
    </xf>
  </cellXfs>
  <cellStyles count="2">
    <cellStyle name="Normal" xfId="0" builtinId="0"/>
    <cellStyle name="Normal__2014_Lenghts" xfId="1" xr:uid="{01FAACC9-737C-498C-98D0-7F840699E78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Y293"/>
  <sheetViews>
    <sheetView tabSelected="1" workbookViewId="0">
      <selection activeCell="F276" sqref="F276"/>
    </sheetView>
  </sheetViews>
  <sheetFormatPr defaultRowHeight="15" x14ac:dyDescent="0.25"/>
  <cols>
    <col min="1" max="1" width="12" style="1" customWidth="1"/>
    <col min="2" max="2" width="10.7109375" style="1" customWidth="1"/>
    <col min="3" max="3" width="13.85546875" style="1" customWidth="1"/>
    <col min="4" max="4" width="13.28515625" style="19" customWidth="1"/>
    <col min="5" max="5" width="13.28515625" style="1" customWidth="1"/>
    <col min="6" max="6" width="10.7109375" style="1" customWidth="1"/>
    <col min="7" max="7" width="10.7109375" style="22" customWidth="1"/>
    <col min="8" max="8" width="14.42578125" style="1" customWidth="1"/>
    <col min="9" max="9" width="14.42578125" style="22" customWidth="1"/>
    <col min="10" max="10" width="11.5703125" bestFit="1" customWidth="1"/>
    <col min="11" max="11" width="18.28515625" customWidth="1"/>
    <col min="12" max="14" width="16.85546875" style="1" customWidth="1"/>
    <col min="20" max="20" width="16.140625" style="18" customWidth="1"/>
    <col min="21" max="21" width="16.140625" customWidth="1"/>
    <col min="22" max="22" width="14.42578125" style="18" customWidth="1"/>
    <col min="23" max="23" width="16.7109375" style="18" bestFit="1" customWidth="1"/>
    <col min="33" max="33" width="8.7109375" customWidth="1"/>
    <col min="41" max="41" width="25.42578125" customWidth="1"/>
    <col min="47" max="47" width="14.85546875" customWidth="1"/>
    <col min="50" max="50" width="10" bestFit="1" customWidth="1"/>
  </cols>
  <sheetData>
    <row r="1" spans="1:51" x14ac:dyDescent="0.25">
      <c r="A1" s="15" t="s">
        <v>128</v>
      </c>
    </row>
    <row r="2" spans="1:51" x14ac:dyDescent="0.25">
      <c r="A2" s="15" t="s">
        <v>46</v>
      </c>
      <c r="M2" s="1" t="s">
        <v>68</v>
      </c>
    </row>
    <row r="3" spans="1:51" x14ac:dyDescent="0.25">
      <c r="M3" s="1" t="s">
        <v>69</v>
      </c>
    </row>
    <row r="4" spans="1:51" x14ac:dyDescent="0.25">
      <c r="W4" s="28"/>
    </row>
    <row r="5" spans="1:51" x14ac:dyDescent="0.25">
      <c r="E5" s="1" t="s">
        <v>52</v>
      </c>
    </row>
    <row r="6" spans="1:51" ht="17.25" x14ac:dyDescent="0.25">
      <c r="A6" s="1" t="s">
        <v>0</v>
      </c>
      <c r="B6" s="1" t="s">
        <v>1</v>
      </c>
      <c r="C6" s="1" t="s">
        <v>36</v>
      </c>
      <c r="D6" s="19" t="s">
        <v>37</v>
      </c>
      <c r="E6" s="1" t="s">
        <v>51</v>
      </c>
      <c r="F6" s="1" t="s">
        <v>2</v>
      </c>
      <c r="G6" s="22" t="s">
        <v>49</v>
      </c>
      <c r="H6" s="1" t="s">
        <v>3</v>
      </c>
      <c r="I6" s="22" t="s">
        <v>50</v>
      </c>
      <c r="J6" s="1" t="s">
        <v>4</v>
      </c>
      <c r="K6" s="1" t="s">
        <v>26</v>
      </c>
      <c r="L6" s="1" t="s">
        <v>30</v>
      </c>
      <c r="M6" s="1" t="s">
        <v>66</v>
      </c>
      <c r="O6" s="33" t="s">
        <v>38</v>
      </c>
      <c r="P6" s="33"/>
      <c r="Q6" s="33"/>
      <c r="R6" s="33"/>
      <c r="S6" s="33"/>
      <c r="T6" s="19" t="s">
        <v>44</v>
      </c>
      <c r="U6" s="1" t="s">
        <v>45</v>
      </c>
      <c r="V6" s="19" t="s">
        <v>40</v>
      </c>
    </row>
    <row r="7" spans="1:51" ht="15.75" thickBot="1" x14ac:dyDescent="0.3">
      <c r="A7" s="2">
        <v>1</v>
      </c>
      <c r="B7" s="3">
        <v>42595</v>
      </c>
      <c r="C7" s="2">
        <v>43.269030000000001</v>
      </c>
      <c r="D7" s="20">
        <v>-79.069772</v>
      </c>
      <c r="E7" s="2">
        <v>2</v>
      </c>
      <c r="F7" s="2">
        <v>16</v>
      </c>
      <c r="G7" s="23">
        <f>F7*0.3048</f>
        <v>4.8768000000000002</v>
      </c>
      <c r="H7" s="2">
        <v>75</v>
      </c>
      <c r="I7" s="23">
        <f>(H7-32)*5/9</f>
        <v>23.888888888888889</v>
      </c>
      <c r="J7" s="4" t="s">
        <v>5</v>
      </c>
      <c r="K7" s="2" t="s">
        <v>27</v>
      </c>
      <c r="L7" s="2"/>
      <c r="M7" s="2" t="s">
        <v>67</v>
      </c>
      <c r="N7" s="2">
        <v>1</v>
      </c>
      <c r="O7" s="2">
        <v>5</v>
      </c>
      <c r="P7" s="2">
        <v>5</v>
      </c>
      <c r="Q7" s="2">
        <v>3</v>
      </c>
      <c r="R7" s="2">
        <v>6</v>
      </c>
      <c r="S7" s="2">
        <v>6</v>
      </c>
      <c r="T7" s="20">
        <f>AVERAGE(O7:S7)</f>
        <v>5</v>
      </c>
      <c r="U7" s="5">
        <f>AVERAGE(P7:R7)</f>
        <v>4.666666666666667</v>
      </c>
      <c r="V7" s="20">
        <f>T7/0.129</f>
        <v>38.759689922480618</v>
      </c>
      <c r="Y7" s="14"/>
      <c r="AV7" t="s">
        <v>55</v>
      </c>
      <c r="AW7" t="s">
        <v>56</v>
      </c>
      <c r="AX7" t="s">
        <v>55</v>
      </c>
      <c r="AY7" t="s">
        <v>56</v>
      </c>
    </row>
    <row r="8" spans="1:51" x14ac:dyDescent="0.25">
      <c r="A8" s="2">
        <v>2</v>
      </c>
      <c r="B8" s="3">
        <v>42595</v>
      </c>
      <c r="C8" s="2">
        <v>43.268216000000002</v>
      </c>
      <c r="D8" s="20">
        <v>-79.068838</v>
      </c>
      <c r="E8" s="2">
        <v>2</v>
      </c>
      <c r="F8" s="2">
        <v>17</v>
      </c>
      <c r="G8" s="23">
        <f t="shared" ref="G8:G57" si="0">F8*0.3048</f>
        <v>5.1816000000000004</v>
      </c>
      <c r="H8" s="2">
        <v>75.099999999999994</v>
      </c>
      <c r="I8" s="23">
        <f t="shared" ref="I8:I57" si="1">(H8-32)*5/9</f>
        <v>23.944444444444443</v>
      </c>
      <c r="J8" s="4" t="s">
        <v>6</v>
      </c>
      <c r="K8" s="2" t="s">
        <v>27</v>
      </c>
      <c r="L8" s="2"/>
      <c r="M8" s="2" t="s">
        <v>70</v>
      </c>
      <c r="N8" s="2">
        <v>4</v>
      </c>
      <c r="O8" s="2">
        <v>7</v>
      </c>
      <c r="P8" s="2">
        <v>7</v>
      </c>
      <c r="Q8" s="2">
        <v>11</v>
      </c>
      <c r="R8" s="2">
        <v>6</v>
      </c>
      <c r="S8" s="2">
        <v>5</v>
      </c>
      <c r="T8" s="20">
        <f t="shared" ref="T8:T14" si="2">AVERAGE(O8:S8)</f>
        <v>7.2</v>
      </c>
      <c r="U8" s="5">
        <f t="shared" ref="U8:U56" si="3">AVERAGE(P8:R8)</f>
        <v>8</v>
      </c>
      <c r="V8" s="20">
        <f t="shared" ref="V8:V56" si="4">T8/0.129</f>
        <v>55.813953488372093</v>
      </c>
      <c r="X8" s="18"/>
      <c r="Y8" s="13"/>
      <c r="AU8" s="17"/>
      <c r="AV8" s="17" t="s">
        <v>47</v>
      </c>
      <c r="AW8" s="17" t="s">
        <v>48</v>
      </c>
      <c r="AX8" t="s">
        <v>54</v>
      </c>
      <c r="AY8" s="25" t="s">
        <v>54</v>
      </c>
    </row>
    <row r="9" spans="1:51" x14ac:dyDescent="0.25">
      <c r="A9" s="2">
        <v>3</v>
      </c>
      <c r="B9" s="3">
        <v>42595</v>
      </c>
      <c r="C9" s="2">
        <v>43.268833000000001</v>
      </c>
      <c r="D9" s="20">
        <v>-79.082679999999996</v>
      </c>
      <c r="E9" s="2">
        <v>2</v>
      </c>
      <c r="F9" s="2">
        <v>14</v>
      </c>
      <c r="G9" s="23">
        <f t="shared" si="0"/>
        <v>4.2671999999999999</v>
      </c>
      <c r="H9" s="2">
        <v>75</v>
      </c>
      <c r="I9" s="23">
        <f t="shared" si="1"/>
        <v>23.888888888888889</v>
      </c>
      <c r="J9" s="4" t="s">
        <v>7</v>
      </c>
      <c r="K9" s="2" t="s">
        <v>27</v>
      </c>
      <c r="L9" s="2"/>
      <c r="M9" s="2" t="s">
        <v>71</v>
      </c>
      <c r="N9" s="2">
        <v>3</v>
      </c>
      <c r="O9" s="2">
        <v>10</v>
      </c>
      <c r="P9" s="2">
        <v>3</v>
      </c>
      <c r="Q9" s="2">
        <v>8</v>
      </c>
      <c r="R9" s="2">
        <v>3</v>
      </c>
      <c r="S9" s="2">
        <v>9</v>
      </c>
      <c r="T9" s="20">
        <f t="shared" si="2"/>
        <v>6.6</v>
      </c>
      <c r="U9" s="5">
        <f t="shared" si="3"/>
        <v>4.666666666666667</v>
      </c>
      <c r="V9" s="20">
        <f t="shared" si="4"/>
        <v>51.162790697674417</v>
      </c>
      <c r="X9" s="18"/>
      <c r="AV9">
        <v>235658.91472868217</v>
      </c>
      <c r="AW9">
        <v>187870.49703602371</v>
      </c>
    </row>
    <row r="10" spans="1:51" x14ac:dyDescent="0.25">
      <c r="A10" s="2">
        <v>4</v>
      </c>
      <c r="B10" s="3">
        <v>42595</v>
      </c>
      <c r="C10" s="2">
        <v>43.269551999999997</v>
      </c>
      <c r="D10" s="20">
        <v>-79.062494999999998</v>
      </c>
      <c r="E10" s="2">
        <v>2</v>
      </c>
      <c r="F10" s="2">
        <v>11.5</v>
      </c>
      <c r="G10" s="23">
        <f t="shared" si="0"/>
        <v>3.5052000000000003</v>
      </c>
      <c r="H10" s="2">
        <v>75.5</v>
      </c>
      <c r="I10" s="23">
        <f t="shared" si="1"/>
        <v>24.166666666666668</v>
      </c>
      <c r="J10" s="4" t="s">
        <v>8</v>
      </c>
      <c r="K10" s="2" t="s">
        <v>27</v>
      </c>
      <c r="L10" s="2"/>
      <c r="M10" s="2" t="s">
        <v>72</v>
      </c>
      <c r="N10" s="2">
        <v>1</v>
      </c>
      <c r="O10" s="2">
        <v>0</v>
      </c>
      <c r="P10" s="2">
        <v>1</v>
      </c>
      <c r="Q10" s="2">
        <v>1</v>
      </c>
      <c r="R10" s="2">
        <v>0</v>
      </c>
      <c r="S10" s="2">
        <v>0</v>
      </c>
      <c r="T10" s="20">
        <f t="shared" si="2"/>
        <v>0.4</v>
      </c>
      <c r="U10" s="5">
        <f t="shared" si="3"/>
        <v>0.66666666666666663</v>
      </c>
      <c r="V10" s="20">
        <f t="shared" si="4"/>
        <v>3.1007751937984498</v>
      </c>
      <c r="X10" s="18"/>
      <c r="AV10">
        <v>21015943500.358978</v>
      </c>
      <c r="AW10">
        <v>31575096236.439423</v>
      </c>
      <c r="AX10">
        <f>SQRT(AV10)/SQRT(AV11)</f>
        <v>32416.001835790124</v>
      </c>
      <c r="AY10">
        <f>SQRT(AW10)/SQRT(AW11)</f>
        <v>43097.083452868304</v>
      </c>
    </row>
    <row r="11" spans="1:51" x14ac:dyDescent="0.25">
      <c r="A11" s="2">
        <v>5</v>
      </c>
      <c r="B11" s="3">
        <v>42595</v>
      </c>
      <c r="C11" s="2">
        <v>43.269551999999997</v>
      </c>
      <c r="D11" s="20">
        <v>-79.062494999999998</v>
      </c>
      <c r="E11" s="2">
        <v>2</v>
      </c>
      <c r="F11" s="2">
        <v>15</v>
      </c>
      <c r="G11" s="23">
        <f t="shared" si="0"/>
        <v>4.5720000000000001</v>
      </c>
      <c r="H11" s="2">
        <v>75.7</v>
      </c>
      <c r="I11" s="23">
        <f t="shared" si="1"/>
        <v>24.277777777777779</v>
      </c>
      <c r="J11" s="4" t="s">
        <v>9</v>
      </c>
      <c r="K11" s="2" t="s">
        <v>27</v>
      </c>
      <c r="L11" s="2"/>
      <c r="M11" s="2" t="s">
        <v>73</v>
      </c>
      <c r="N11" s="2">
        <v>4</v>
      </c>
      <c r="O11" s="2">
        <v>1</v>
      </c>
      <c r="P11" s="2">
        <v>2</v>
      </c>
      <c r="Q11" s="2">
        <v>2</v>
      </c>
      <c r="R11" s="2">
        <v>6</v>
      </c>
      <c r="S11" s="2">
        <v>4</v>
      </c>
      <c r="T11" s="20">
        <f t="shared" si="2"/>
        <v>3</v>
      </c>
      <c r="U11" s="5">
        <f t="shared" si="3"/>
        <v>3.3333333333333335</v>
      </c>
      <c r="V11" s="20">
        <f t="shared" si="4"/>
        <v>23.255813953488371</v>
      </c>
      <c r="AV11">
        <v>20</v>
      </c>
      <c r="AW11">
        <v>17</v>
      </c>
    </row>
    <row r="12" spans="1:51" x14ac:dyDescent="0.25">
      <c r="A12" s="2">
        <v>6</v>
      </c>
      <c r="B12" s="3">
        <v>42595</v>
      </c>
      <c r="C12" s="2">
        <v>43.271976000000002</v>
      </c>
      <c r="D12" s="20">
        <v>-79.051924</v>
      </c>
      <c r="E12" s="2">
        <v>2</v>
      </c>
      <c r="F12" s="2">
        <v>17.7</v>
      </c>
      <c r="G12" s="23">
        <f t="shared" si="0"/>
        <v>5.3949600000000002</v>
      </c>
      <c r="H12" s="2">
        <v>75.8</v>
      </c>
      <c r="I12" s="23">
        <f t="shared" si="1"/>
        <v>24.333333333333332</v>
      </c>
      <c r="J12" s="4" t="s">
        <v>10</v>
      </c>
      <c r="K12" s="2" t="s">
        <v>27</v>
      </c>
      <c r="L12" s="2" t="s">
        <v>75</v>
      </c>
      <c r="M12" s="2" t="s">
        <v>74</v>
      </c>
      <c r="N12" s="2">
        <v>3</v>
      </c>
      <c r="O12" s="2">
        <v>2</v>
      </c>
      <c r="P12" s="2">
        <v>2</v>
      </c>
      <c r="Q12" s="2">
        <v>3</v>
      </c>
      <c r="R12" s="2">
        <v>3</v>
      </c>
      <c r="S12" s="2">
        <v>3</v>
      </c>
      <c r="T12" s="20">
        <f t="shared" si="2"/>
        <v>2.6</v>
      </c>
      <c r="U12" s="5">
        <f t="shared" si="3"/>
        <v>2.6666666666666665</v>
      </c>
      <c r="V12" s="20">
        <f t="shared" si="4"/>
        <v>20.155038759689923</v>
      </c>
      <c r="AV12">
        <v>25842984751.138611</v>
      </c>
    </row>
    <row r="13" spans="1:51" x14ac:dyDescent="0.25">
      <c r="A13" s="2">
        <v>7</v>
      </c>
      <c r="B13" s="3">
        <v>42595</v>
      </c>
      <c r="C13" s="2">
        <v>43.268720000000002</v>
      </c>
      <c r="D13" s="20">
        <v>-79.051559999999995</v>
      </c>
      <c r="E13" s="2">
        <v>2</v>
      </c>
      <c r="F13" s="2">
        <v>9.5</v>
      </c>
      <c r="G13" s="23">
        <f t="shared" si="0"/>
        <v>2.8956</v>
      </c>
      <c r="H13" s="2">
        <v>75.3</v>
      </c>
      <c r="I13" s="23">
        <f t="shared" si="1"/>
        <v>24.055555555555557</v>
      </c>
      <c r="J13" s="4" t="s">
        <v>11</v>
      </c>
      <c r="K13" s="2" t="s">
        <v>27</v>
      </c>
      <c r="L13" s="2"/>
      <c r="M13" s="2" t="s">
        <v>76</v>
      </c>
      <c r="N13" s="2">
        <v>4</v>
      </c>
      <c r="O13" s="2">
        <v>0</v>
      </c>
      <c r="P13" s="2">
        <v>0</v>
      </c>
      <c r="Q13" s="2">
        <v>0</v>
      </c>
      <c r="R13" s="2">
        <v>0</v>
      </c>
      <c r="S13" s="2">
        <v>0</v>
      </c>
      <c r="T13" s="20">
        <f t="shared" si="2"/>
        <v>0</v>
      </c>
      <c r="U13" s="5">
        <v>0</v>
      </c>
      <c r="V13" s="20">
        <f t="shared" si="4"/>
        <v>0</v>
      </c>
      <c r="X13" s="18"/>
      <c r="AV13">
        <v>0</v>
      </c>
    </row>
    <row r="14" spans="1:51" x14ac:dyDescent="0.25">
      <c r="A14" s="2">
        <v>8</v>
      </c>
      <c r="B14" s="3">
        <v>42595</v>
      </c>
      <c r="C14" s="2">
        <v>43.275570000000002</v>
      </c>
      <c r="D14" s="20">
        <v>-79.053905999999998</v>
      </c>
      <c r="E14" s="2">
        <v>2</v>
      </c>
      <c r="F14" s="2">
        <v>21.5</v>
      </c>
      <c r="G14" s="23">
        <f t="shared" si="0"/>
        <v>6.5532000000000004</v>
      </c>
      <c r="H14" s="2">
        <v>75.8</v>
      </c>
      <c r="I14" s="23">
        <f t="shared" si="1"/>
        <v>24.333333333333332</v>
      </c>
      <c r="J14" s="4" t="s">
        <v>13</v>
      </c>
      <c r="K14" s="2" t="s">
        <v>27</v>
      </c>
      <c r="L14" s="2"/>
      <c r="M14" s="2" t="s">
        <v>77</v>
      </c>
      <c r="N14" s="2">
        <v>2</v>
      </c>
      <c r="O14" s="2">
        <v>2</v>
      </c>
      <c r="P14" s="2">
        <v>1</v>
      </c>
      <c r="Q14" s="2">
        <v>5</v>
      </c>
      <c r="R14" s="2">
        <v>5</v>
      </c>
      <c r="S14" s="2">
        <v>6</v>
      </c>
      <c r="T14" s="20">
        <f t="shared" si="2"/>
        <v>3.8</v>
      </c>
      <c r="U14" s="5">
        <f t="shared" si="3"/>
        <v>3.6666666666666665</v>
      </c>
      <c r="V14" s="20">
        <f t="shared" si="4"/>
        <v>29.45736434108527</v>
      </c>
      <c r="X14" s="18"/>
      <c r="AV14">
        <v>35</v>
      </c>
    </row>
    <row r="15" spans="1:51" x14ac:dyDescent="0.25">
      <c r="A15" s="2">
        <v>9</v>
      </c>
      <c r="B15" s="3">
        <v>42595</v>
      </c>
      <c r="C15" s="2">
        <v>43.275570000000002</v>
      </c>
      <c r="D15" s="20">
        <v>-79.053905999999998</v>
      </c>
      <c r="E15" s="2">
        <v>2</v>
      </c>
      <c r="F15" s="2">
        <v>18.2</v>
      </c>
      <c r="G15" s="23">
        <f t="shared" si="0"/>
        <v>5.5473600000000003</v>
      </c>
      <c r="H15" s="2">
        <v>76</v>
      </c>
      <c r="I15" s="23">
        <f t="shared" si="1"/>
        <v>24.444444444444443</v>
      </c>
      <c r="J15" s="4" t="s">
        <v>12</v>
      </c>
      <c r="K15" s="2" t="s">
        <v>28</v>
      </c>
      <c r="L15" s="2" t="s">
        <v>29</v>
      </c>
      <c r="M15" s="2" t="s">
        <v>78</v>
      </c>
      <c r="N15" s="2">
        <v>5</v>
      </c>
      <c r="O15" s="2">
        <v>1</v>
      </c>
      <c r="P15" s="2">
        <v>5</v>
      </c>
      <c r="Q15" s="2">
        <v>8</v>
      </c>
      <c r="R15" s="2">
        <v>6</v>
      </c>
      <c r="S15" s="2" t="s">
        <v>39</v>
      </c>
      <c r="T15" s="20">
        <f>AVERAGE(O15:R15)</f>
        <v>5</v>
      </c>
      <c r="U15" s="5">
        <f t="shared" si="3"/>
        <v>6.333333333333333</v>
      </c>
      <c r="V15" s="20">
        <f t="shared" si="4"/>
        <v>38.759689922480618</v>
      </c>
      <c r="AV15">
        <v>0.90113511167599636</v>
      </c>
    </row>
    <row r="16" spans="1:51" x14ac:dyDescent="0.25">
      <c r="A16" s="8">
        <v>10</v>
      </c>
      <c r="B16" s="9">
        <v>42602</v>
      </c>
      <c r="C16" s="8">
        <v>43.162939999999999</v>
      </c>
      <c r="D16" s="21">
        <v>-79.046068000000005</v>
      </c>
      <c r="E16" s="8">
        <v>1</v>
      </c>
      <c r="F16" s="8">
        <v>14.2</v>
      </c>
      <c r="G16" s="23">
        <f t="shared" si="0"/>
        <v>4.3281599999999996</v>
      </c>
      <c r="H16" s="8">
        <v>76.7</v>
      </c>
      <c r="I16" s="23">
        <f t="shared" si="1"/>
        <v>24.833333333333332</v>
      </c>
      <c r="J16" s="10" t="s">
        <v>14</v>
      </c>
      <c r="K16" s="8" t="s">
        <v>27</v>
      </c>
      <c r="L16" s="8" t="s">
        <v>31</v>
      </c>
      <c r="M16" s="8" t="s">
        <v>79</v>
      </c>
      <c r="N16" s="8">
        <v>5</v>
      </c>
      <c r="O16" s="8">
        <v>0</v>
      </c>
      <c r="P16" s="8">
        <v>0</v>
      </c>
      <c r="Q16" s="8">
        <v>0</v>
      </c>
      <c r="R16" s="8" t="s">
        <v>39</v>
      </c>
      <c r="S16" s="8" t="s">
        <v>39</v>
      </c>
      <c r="T16" s="21">
        <v>0</v>
      </c>
      <c r="U16" s="11">
        <f t="shared" si="3"/>
        <v>0</v>
      </c>
      <c r="V16" s="20">
        <f t="shared" si="4"/>
        <v>0</v>
      </c>
      <c r="Y16" s="2"/>
      <c r="Z16" s="2"/>
      <c r="AA16" s="2"/>
      <c r="AB16" s="2"/>
      <c r="AC16" s="2"/>
      <c r="AV16">
        <v>0.18683791037375191</v>
      </c>
    </row>
    <row r="17" spans="1:49" x14ac:dyDescent="0.25">
      <c r="A17" s="8">
        <v>11</v>
      </c>
      <c r="B17" s="9">
        <v>42602</v>
      </c>
      <c r="C17" s="8">
        <v>43.165064999999998</v>
      </c>
      <c r="D17" s="21">
        <v>-79.047122999999999</v>
      </c>
      <c r="E17" s="8">
        <v>1</v>
      </c>
      <c r="F17" s="8">
        <v>13.5</v>
      </c>
      <c r="G17" s="23">
        <f t="shared" si="0"/>
        <v>4.1147999999999998</v>
      </c>
      <c r="H17" s="8">
        <v>76.099999999999994</v>
      </c>
      <c r="I17" s="23">
        <f t="shared" si="1"/>
        <v>24.499999999999996</v>
      </c>
      <c r="J17" s="10" t="s">
        <v>15</v>
      </c>
      <c r="K17" s="8" t="s">
        <v>28</v>
      </c>
      <c r="L17" s="8"/>
      <c r="M17" s="8" t="s">
        <v>80</v>
      </c>
      <c r="N17" s="8">
        <v>3</v>
      </c>
      <c r="O17" s="8">
        <v>1</v>
      </c>
      <c r="P17" s="8">
        <v>1</v>
      </c>
      <c r="Q17" s="8">
        <v>1</v>
      </c>
      <c r="R17" s="8">
        <v>0</v>
      </c>
      <c r="S17" s="8">
        <v>1</v>
      </c>
      <c r="T17" s="21">
        <f>AVERAGE(O17:S17)</f>
        <v>0.8</v>
      </c>
      <c r="U17" s="11">
        <f t="shared" si="3"/>
        <v>0.66666666666666663</v>
      </c>
      <c r="V17" s="20">
        <f t="shared" si="4"/>
        <v>6.2015503875968996</v>
      </c>
      <c r="X17" s="18"/>
      <c r="Y17" s="2"/>
      <c r="Z17" s="2"/>
      <c r="AA17" s="2"/>
      <c r="AB17" s="2"/>
      <c r="AC17" s="2"/>
      <c r="AV17">
        <v>1.6895724577802647</v>
      </c>
    </row>
    <row r="18" spans="1:49" ht="15.75" thickBot="1" x14ac:dyDescent="0.3">
      <c r="A18" s="8">
        <v>12</v>
      </c>
      <c r="B18" s="9">
        <v>42602</v>
      </c>
      <c r="C18" s="8">
        <v>43.166452999999997</v>
      </c>
      <c r="D18" s="21">
        <v>-79.047871000000001</v>
      </c>
      <c r="E18" s="8">
        <v>1</v>
      </c>
      <c r="F18" s="8">
        <v>14</v>
      </c>
      <c r="G18" s="23">
        <f t="shared" si="0"/>
        <v>4.2671999999999999</v>
      </c>
      <c r="H18" s="8">
        <v>76.7</v>
      </c>
      <c r="I18" s="23">
        <f t="shared" si="1"/>
        <v>24.833333333333332</v>
      </c>
      <c r="J18" s="10" t="s">
        <v>16</v>
      </c>
      <c r="K18" s="8" t="s">
        <v>27</v>
      </c>
      <c r="L18" s="8" t="s">
        <v>33</v>
      </c>
      <c r="M18" s="8" t="s">
        <v>81</v>
      </c>
      <c r="N18" s="8"/>
      <c r="O18" s="8" t="s">
        <v>39</v>
      </c>
      <c r="P18" s="8" t="s">
        <v>39</v>
      </c>
      <c r="Q18" s="8" t="s">
        <v>39</v>
      </c>
      <c r="R18" s="8" t="s">
        <v>39</v>
      </c>
      <c r="S18" s="8" t="s">
        <v>39</v>
      </c>
      <c r="T18" s="21" t="s">
        <v>39</v>
      </c>
      <c r="U18" s="8" t="s">
        <v>39</v>
      </c>
      <c r="V18" s="20"/>
      <c r="X18" s="18"/>
      <c r="Y18" s="2"/>
      <c r="Z18" s="2"/>
      <c r="AA18" s="2"/>
      <c r="AB18" s="2"/>
      <c r="AC18" s="2"/>
      <c r="AV18">
        <v>0.37367582074750383</v>
      </c>
    </row>
    <row r="19" spans="1:49" ht="15.75" thickBot="1" x14ac:dyDescent="0.3">
      <c r="A19" s="8">
        <v>13</v>
      </c>
      <c r="B19" s="9">
        <v>42602</v>
      </c>
      <c r="C19" s="8">
        <v>43.168999999999997</v>
      </c>
      <c r="D19" s="21">
        <v>-79.049757</v>
      </c>
      <c r="E19" s="8">
        <v>1</v>
      </c>
      <c r="F19" s="8">
        <v>10</v>
      </c>
      <c r="G19" s="23">
        <f t="shared" si="0"/>
        <v>3.048</v>
      </c>
      <c r="H19" s="8">
        <v>76.7</v>
      </c>
      <c r="I19" s="23">
        <f t="shared" si="1"/>
        <v>24.833333333333332</v>
      </c>
      <c r="J19" s="10" t="s">
        <v>17</v>
      </c>
      <c r="K19" s="8" t="s">
        <v>32</v>
      </c>
      <c r="L19" s="8" t="s">
        <v>33</v>
      </c>
      <c r="M19" s="8" t="s">
        <v>81</v>
      </c>
      <c r="N19" s="8"/>
      <c r="O19" s="8" t="s">
        <v>39</v>
      </c>
      <c r="P19" s="8" t="s">
        <v>39</v>
      </c>
      <c r="Q19" s="8" t="s">
        <v>39</v>
      </c>
      <c r="R19" s="8" t="s">
        <v>39</v>
      </c>
      <c r="S19" s="8" t="s">
        <v>39</v>
      </c>
      <c r="T19" s="21" t="s">
        <v>39</v>
      </c>
      <c r="U19" s="8" t="s">
        <v>39</v>
      </c>
      <c r="V19" s="20"/>
      <c r="Y19" s="2"/>
      <c r="Z19" s="2"/>
      <c r="AA19" s="2"/>
      <c r="AB19" s="2"/>
      <c r="AC19" s="2"/>
      <c r="AD19" s="17"/>
      <c r="AU19" s="16"/>
      <c r="AV19" s="16">
        <v>2.0301079282503438</v>
      </c>
      <c r="AW19" s="16"/>
    </row>
    <row r="20" spans="1:49" ht="15.75" thickBot="1" x14ac:dyDescent="0.3">
      <c r="A20" s="8">
        <v>14</v>
      </c>
      <c r="B20" s="9">
        <v>42602</v>
      </c>
      <c r="C20" s="8">
        <v>43.170490000000001</v>
      </c>
      <c r="D20" s="21">
        <v>-79.049633999999998</v>
      </c>
      <c r="E20" s="8">
        <v>1</v>
      </c>
      <c r="F20" s="8">
        <v>6</v>
      </c>
      <c r="G20" s="23">
        <f t="shared" si="0"/>
        <v>1.8288000000000002</v>
      </c>
      <c r="H20" s="8">
        <v>76.7</v>
      </c>
      <c r="I20" s="23">
        <f t="shared" si="1"/>
        <v>24.833333333333332</v>
      </c>
      <c r="J20" s="10" t="s">
        <v>18</v>
      </c>
      <c r="K20" s="8" t="s">
        <v>27</v>
      </c>
      <c r="L20" s="8"/>
      <c r="M20" s="8" t="s">
        <v>82</v>
      </c>
      <c r="N20" s="8">
        <v>4</v>
      </c>
      <c r="O20" s="8">
        <v>5</v>
      </c>
      <c r="P20" s="8">
        <v>3</v>
      </c>
      <c r="Q20" s="8">
        <v>3</v>
      </c>
      <c r="R20" s="8">
        <v>2</v>
      </c>
      <c r="S20" s="8">
        <v>0</v>
      </c>
      <c r="T20" s="21">
        <f t="shared" ref="T20:T56" si="5">AVERAGE(O20:S20)</f>
        <v>2.6</v>
      </c>
      <c r="U20" s="11">
        <f t="shared" si="3"/>
        <v>2.6666666666666665</v>
      </c>
      <c r="V20" s="20">
        <f t="shared" si="4"/>
        <v>20.155038759689923</v>
      </c>
      <c r="X20" s="18"/>
      <c r="Y20" s="2"/>
      <c r="Z20" s="2"/>
      <c r="AA20" s="2"/>
      <c r="AB20" s="2"/>
      <c r="AC20" s="2"/>
    </row>
    <row r="21" spans="1:49" x14ac:dyDescent="0.25">
      <c r="A21" s="8">
        <v>15</v>
      </c>
      <c r="B21" s="9">
        <v>42602</v>
      </c>
      <c r="C21" s="8">
        <v>43.178410999999997</v>
      </c>
      <c r="D21" s="21">
        <v>-79.049397999999997</v>
      </c>
      <c r="E21" s="8">
        <v>1</v>
      </c>
      <c r="F21" s="8">
        <v>19</v>
      </c>
      <c r="G21" s="23">
        <f t="shared" si="0"/>
        <v>5.7911999999999999</v>
      </c>
      <c r="H21" s="8">
        <v>76.7</v>
      </c>
      <c r="I21" s="23">
        <f t="shared" si="1"/>
        <v>24.833333333333332</v>
      </c>
      <c r="J21" s="10" t="s">
        <v>19</v>
      </c>
      <c r="K21" s="8" t="s">
        <v>27</v>
      </c>
      <c r="L21" s="8" t="s">
        <v>33</v>
      </c>
      <c r="M21" s="8" t="s">
        <v>83</v>
      </c>
      <c r="N21" s="8">
        <v>4</v>
      </c>
      <c r="O21" s="8">
        <v>0</v>
      </c>
      <c r="P21" s="8">
        <v>0</v>
      </c>
      <c r="Q21" s="8">
        <v>1</v>
      </c>
      <c r="R21" s="8">
        <v>1</v>
      </c>
      <c r="S21" s="8">
        <v>2</v>
      </c>
      <c r="T21" s="21">
        <f t="shared" si="5"/>
        <v>0.8</v>
      </c>
      <c r="U21" s="11">
        <f t="shared" si="3"/>
        <v>0.66666666666666663</v>
      </c>
      <c r="V21" s="20">
        <f t="shared" si="4"/>
        <v>6.2015503875968996</v>
      </c>
      <c r="X21" s="18"/>
      <c r="Y21" s="2"/>
      <c r="Z21" s="2"/>
      <c r="AA21" s="2"/>
      <c r="AB21" s="2"/>
      <c r="AC21" s="2"/>
      <c r="AF21" s="17"/>
      <c r="AG21" s="17"/>
      <c r="AH21" s="17"/>
    </row>
    <row r="22" spans="1:49" x14ac:dyDescent="0.25">
      <c r="A22" s="8">
        <v>16</v>
      </c>
      <c r="B22" s="9">
        <v>42602</v>
      </c>
      <c r="C22" s="8">
        <v>43.181927999999999</v>
      </c>
      <c r="D22" s="21">
        <v>-79.048997</v>
      </c>
      <c r="E22" s="8">
        <v>1</v>
      </c>
      <c r="F22" s="8">
        <v>15</v>
      </c>
      <c r="G22" s="23">
        <f t="shared" si="0"/>
        <v>4.5720000000000001</v>
      </c>
      <c r="H22" s="8">
        <v>76.7</v>
      </c>
      <c r="I22" s="23">
        <f t="shared" si="1"/>
        <v>24.833333333333332</v>
      </c>
      <c r="J22" s="10" t="s">
        <v>20</v>
      </c>
      <c r="K22" s="8" t="s">
        <v>27</v>
      </c>
      <c r="L22" s="8" t="s">
        <v>33</v>
      </c>
      <c r="M22" s="8" t="s">
        <v>81</v>
      </c>
      <c r="N22" s="8"/>
      <c r="O22" s="8" t="s">
        <v>39</v>
      </c>
      <c r="P22" s="8" t="s">
        <v>39</v>
      </c>
      <c r="Q22" s="8" t="s">
        <v>39</v>
      </c>
      <c r="R22" s="8" t="s">
        <v>39</v>
      </c>
      <c r="S22" s="8" t="s">
        <v>39</v>
      </c>
      <c r="T22" s="21" t="e">
        <f t="shared" si="5"/>
        <v>#DIV/0!</v>
      </c>
      <c r="U22" s="11" t="e">
        <f t="shared" si="3"/>
        <v>#DIV/0!</v>
      </c>
      <c r="V22" s="20"/>
      <c r="Y22" s="2"/>
      <c r="Z22" s="2"/>
      <c r="AA22" s="2"/>
      <c r="AB22" s="2"/>
      <c r="AC22" s="2"/>
    </row>
    <row r="23" spans="1:49" x14ac:dyDescent="0.25">
      <c r="A23" s="8">
        <v>17</v>
      </c>
      <c r="B23" s="9">
        <v>42602</v>
      </c>
      <c r="C23" s="8" t="s">
        <v>39</v>
      </c>
      <c r="D23" s="21" t="s">
        <v>39</v>
      </c>
      <c r="E23" s="8">
        <v>1</v>
      </c>
      <c r="F23" s="8">
        <v>12</v>
      </c>
      <c r="G23" s="23">
        <f t="shared" si="0"/>
        <v>3.6576000000000004</v>
      </c>
      <c r="H23" s="8">
        <v>77</v>
      </c>
      <c r="I23" s="23">
        <f t="shared" si="1"/>
        <v>25</v>
      </c>
      <c r="J23" s="10" t="s">
        <v>21</v>
      </c>
      <c r="K23" s="8" t="s">
        <v>27</v>
      </c>
      <c r="L23" s="8" t="s">
        <v>33</v>
      </c>
      <c r="M23" s="8"/>
      <c r="N23" s="8"/>
      <c r="O23" s="8" t="s">
        <v>39</v>
      </c>
      <c r="P23" s="8" t="s">
        <v>39</v>
      </c>
      <c r="Q23" s="8" t="s">
        <v>39</v>
      </c>
      <c r="R23" s="8" t="s">
        <v>39</v>
      </c>
      <c r="S23" s="8" t="s">
        <v>39</v>
      </c>
      <c r="T23" s="21" t="e">
        <f t="shared" si="5"/>
        <v>#DIV/0!</v>
      </c>
      <c r="U23" s="11" t="e">
        <f t="shared" si="3"/>
        <v>#DIV/0!</v>
      </c>
      <c r="V23" s="20"/>
      <c r="Y23" s="2"/>
      <c r="Z23" s="2"/>
      <c r="AA23" s="2"/>
      <c r="AB23" s="2"/>
      <c r="AC23" s="2"/>
    </row>
    <row r="24" spans="1:49" x14ac:dyDescent="0.25">
      <c r="A24" s="8">
        <v>18</v>
      </c>
      <c r="B24" s="9">
        <v>42602</v>
      </c>
      <c r="C24" s="8">
        <v>43.201146000000001</v>
      </c>
      <c r="D24" s="21">
        <v>-79.046282000000005</v>
      </c>
      <c r="E24" s="8">
        <v>1</v>
      </c>
      <c r="F24" s="8">
        <v>14</v>
      </c>
      <c r="G24" s="23">
        <f t="shared" si="0"/>
        <v>4.2671999999999999</v>
      </c>
      <c r="H24" s="8">
        <v>77</v>
      </c>
      <c r="I24" s="23">
        <f t="shared" si="1"/>
        <v>25</v>
      </c>
      <c r="J24" s="10" t="s">
        <v>22</v>
      </c>
      <c r="K24" s="8" t="s">
        <v>32</v>
      </c>
      <c r="L24" s="8" t="s">
        <v>33</v>
      </c>
      <c r="M24" s="8"/>
      <c r="N24" s="8"/>
      <c r="O24" s="8" t="s">
        <v>39</v>
      </c>
      <c r="P24" s="8" t="s">
        <v>39</v>
      </c>
      <c r="Q24" s="8" t="s">
        <v>39</v>
      </c>
      <c r="R24" s="8" t="s">
        <v>39</v>
      </c>
      <c r="S24" s="8" t="s">
        <v>39</v>
      </c>
      <c r="T24" s="21" t="s">
        <v>39</v>
      </c>
      <c r="U24" s="8" t="s">
        <v>39</v>
      </c>
      <c r="V24" s="20"/>
      <c r="Y24" s="2"/>
      <c r="Z24" s="2"/>
      <c r="AA24" s="2"/>
      <c r="AB24" s="2"/>
      <c r="AC24" s="2"/>
    </row>
    <row r="25" spans="1:49" x14ac:dyDescent="0.25">
      <c r="A25" s="8">
        <v>19</v>
      </c>
      <c r="B25" s="9">
        <v>42602</v>
      </c>
      <c r="C25" s="8">
        <v>43.210343000000002</v>
      </c>
      <c r="D25" s="21">
        <v>-79.052486000000002</v>
      </c>
      <c r="E25" s="8">
        <v>1</v>
      </c>
      <c r="F25" s="8">
        <v>12</v>
      </c>
      <c r="G25" s="23">
        <f t="shared" si="0"/>
        <v>3.6576000000000004</v>
      </c>
      <c r="H25" s="8">
        <v>77</v>
      </c>
      <c r="I25" s="23">
        <f t="shared" si="1"/>
        <v>25</v>
      </c>
      <c r="J25" s="10" t="s">
        <v>23</v>
      </c>
      <c r="K25" s="8" t="s">
        <v>32</v>
      </c>
      <c r="L25" s="8" t="s">
        <v>33</v>
      </c>
      <c r="M25" s="8"/>
      <c r="N25" s="8"/>
      <c r="O25" s="8" t="s">
        <v>39</v>
      </c>
      <c r="P25" s="8" t="s">
        <v>39</v>
      </c>
      <c r="Q25" s="8" t="s">
        <v>39</v>
      </c>
      <c r="R25" s="8" t="s">
        <v>39</v>
      </c>
      <c r="S25" s="8" t="s">
        <v>39</v>
      </c>
      <c r="T25" s="21" t="s">
        <v>39</v>
      </c>
      <c r="U25" s="8" t="s">
        <v>39</v>
      </c>
      <c r="V25" s="20"/>
      <c r="Y25" s="8"/>
      <c r="Z25" s="8"/>
      <c r="AA25" s="8"/>
      <c r="AB25" s="8"/>
      <c r="AC25" s="8"/>
    </row>
    <row r="26" spans="1:49" x14ac:dyDescent="0.25">
      <c r="A26" s="8">
        <v>20</v>
      </c>
      <c r="B26" s="9">
        <v>42602</v>
      </c>
      <c r="C26" s="8">
        <v>43.213721999999997</v>
      </c>
      <c r="D26" s="21">
        <v>-79.052201999999994</v>
      </c>
      <c r="E26" s="8">
        <v>1</v>
      </c>
      <c r="F26" s="8">
        <v>12</v>
      </c>
      <c r="G26" s="23">
        <f t="shared" si="0"/>
        <v>3.6576000000000004</v>
      </c>
      <c r="H26" s="8">
        <v>77</v>
      </c>
      <c r="I26" s="23">
        <f t="shared" si="1"/>
        <v>25</v>
      </c>
      <c r="J26" s="10" t="s">
        <v>24</v>
      </c>
      <c r="K26" s="8" t="s">
        <v>32</v>
      </c>
      <c r="L26" s="8" t="s">
        <v>33</v>
      </c>
      <c r="M26" s="8"/>
      <c r="N26" s="8"/>
      <c r="O26" s="8" t="s">
        <v>39</v>
      </c>
      <c r="P26" s="8" t="s">
        <v>39</v>
      </c>
      <c r="Q26" s="8" t="s">
        <v>39</v>
      </c>
      <c r="R26" s="8" t="s">
        <v>39</v>
      </c>
      <c r="S26" s="8" t="s">
        <v>39</v>
      </c>
      <c r="T26" s="21" t="s">
        <v>39</v>
      </c>
      <c r="U26" s="8" t="s">
        <v>39</v>
      </c>
      <c r="V26" s="20"/>
      <c r="Y26" s="8"/>
      <c r="Z26" s="8"/>
      <c r="AA26" s="8"/>
      <c r="AB26" s="8"/>
      <c r="AC26" s="8"/>
    </row>
    <row r="27" spans="1:49" x14ac:dyDescent="0.25">
      <c r="A27" s="8">
        <v>21</v>
      </c>
      <c r="B27" s="9">
        <v>42602</v>
      </c>
      <c r="C27" s="8">
        <v>43.218359999999997</v>
      </c>
      <c r="D27" s="21">
        <v>-79.049813999999998</v>
      </c>
      <c r="E27" s="8">
        <v>1</v>
      </c>
      <c r="F27" s="8">
        <v>20</v>
      </c>
      <c r="G27" s="23">
        <f t="shared" si="0"/>
        <v>6.0960000000000001</v>
      </c>
      <c r="H27" s="8">
        <v>77</v>
      </c>
      <c r="I27" s="23">
        <f t="shared" si="1"/>
        <v>25</v>
      </c>
      <c r="J27" s="10" t="s">
        <v>25</v>
      </c>
      <c r="K27" s="8" t="s">
        <v>27</v>
      </c>
      <c r="L27" s="8" t="s">
        <v>34</v>
      </c>
      <c r="M27" s="8" t="s">
        <v>80</v>
      </c>
      <c r="N27" s="8">
        <v>3</v>
      </c>
      <c r="O27" s="8">
        <v>3</v>
      </c>
      <c r="P27" s="8">
        <v>1</v>
      </c>
      <c r="Q27" s="8">
        <v>3</v>
      </c>
      <c r="R27" s="8">
        <v>2</v>
      </c>
      <c r="S27" s="8">
        <v>3</v>
      </c>
      <c r="T27" s="21">
        <f t="shared" si="5"/>
        <v>2.4</v>
      </c>
      <c r="U27" s="11">
        <f t="shared" si="3"/>
        <v>2</v>
      </c>
      <c r="V27" s="20">
        <f t="shared" si="4"/>
        <v>18.604651162790695</v>
      </c>
      <c r="X27" s="18"/>
      <c r="Y27" s="8"/>
      <c r="Z27" s="8"/>
      <c r="AA27" s="8"/>
      <c r="AB27" s="8"/>
      <c r="AC27" s="8"/>
    </row>
    <row r="28" spans="1:49" x14ac:dyDescent="0.25">
      <c r="A28" s="8">
        <v>22</v>
      </c>
      <c r="B28" s="9">
        <v>42602</v>
      </c>
      <c r="C28" s="8">
        <v>43.222926999999999</v>
      </c>
      <c r="D28" s="21">
        <v>-79.049166999999997</v>
      </c>
      <c r="E28" s="8">
        <v>1</v>
      </c>
      <c r="F28" s="8">
        <v>5.5</v>
      </c>
      <c r="G28" s="23">
        <f t="shared" si="0"/>
        <v>1.6764000000000001</v>
      </c>
      <c r="H28" s="8">
        <v>77</v>
      </c>
      <c r="I28" s="23">
        <f t="shared" si="1"/>
        <v>25</v>
      </c>
      <c r="J28" s="12">
        <v>0.54583333333333328</v>
      </c>
      <c r="K28" s="8" t="s">
        <v>27</v>
      </c>
      <c r="L28" s="8"/>
      <c r="M28" s="8" t="s">
        <v>84</v>
      </c>
      <c r="N28" s="8">
        <v>2</v>
      </c>
      <c r="O28" s="8">
        <v>1</v>
      </c>
      <c r="P28" s="8">
        <v>3</v>
      </c>
      <c r="Q28" s="8">
        <v>1</v>
      </c>
      <c r="R28" s="8">
        <v>1</v>
      </c>
      <c r="S28" s="8">
        <v>1</v>
      </c>
      <c r="T28" s="21">
        <f t="shared" si="5"/>
        <v>1.4</v>
      </c>
      <c r="U28" s="11">
        <f t="shared" si="3"/>
        <v>1.6666666666666667</v>
      </c>
      <c r="V28" s="20">
        <f t="shared" si="4"/>
        <v>10.852713178294573</v>
      </c>
      <c r="Y28" s="8"/>
      <c r="Z28" s="8"/>
      <c r="AA28" s="8"/>
      <c r="AB28" s="8"/>
      <c r="AC28" s="8"/>
    </row>
    <row r="29" spans="1:49" x14ac:dyDescent="0.25">
      <c r="A29" s="8">
        <v>23</v>
      </c>
      <c r="B29" s="9">
        <v>42602</v>
      </c>
      <c r="C29" s="8">
        <v>43.229861</v>
      </c>
      <c r="D29" s="21">
        <v>-79.051036999999994</v>
      </c>
      <c r="E29" s="8">
        <v>1</v>
      </c>
      <c r="F29" s="8">
        <v>20</v>
      </c>
      <c r="G29" s="23">
        <f t="shared" si="0"/>
        <v>6.0960000000000001</v>
      </c>
      <c r="H29" s="8">
        <v>77.099999999999994</v>
      </c>
      <c r="I29" s="23">
        <f t="shared" si="1"/>
        <v>25.055555555555554</v>
      </c>
      <c r="J29" s="12">
        <v>0.55694444444444446</v>
      </c>
      <c r="K29" s="8" t="s">
        <v>27</v>
      </c>
      <c r="L29" s="8" t="s">
        <v>35</v>
      </c>
      <c r="M29" s="8" t="s">
        <v>85</v>
      </c>
      <c r="N29" s="8">
        <v>3</v>
      </c>
      <c r="O29" s="8">
        <v>2</v>
      </c>
      <c r="P29" s="8">
        <v>2</v>
      </c>
      <c r="Q29" s="8">
        <v>1</v>
      </c>
      <c r="R29" s="8">
        <v>0</v>
      </c>
      <c r="S29" s="8">
        <v>2</v>
      </c>
      <c r="T29" s="21">
        <f t="shared" si="5"/>
        <v>1.4</v>
      </c>
      <c r="U29" s="11">
        <f t="shared" si="3"/>
        <v>1</v>
      </c>
      <c r="V29" s="20">
        <f t="shared" si="4"/>
        <v>10.852713178294573</v>
      </c>
      <c r="X29" s="18"/>
      <c r="Y29" s="8"/>
      <c r="Z29" s="8"/>
      <c r="AA29" s="8"/>
      <c r="AB29" s="8"/>
      <c r="AC29" s="8"/>
    </row>
    <row r="30" spans="1:49" ht="15.75" thickBot="1" x14ac:dyDescent="0.3">
      <c r="A30" s="8">
        <v>24</v>
      </c>
      <c r="B30" s="9">
        <v>42602</v>
      </c>
      <c r="C30" s="8">
        <v>43.254648000000003</v>
      </c>
      <c r="D30" s="21">
        <v>-79.052302999999995</v>
      </c>
      <c r="E30" s="8">
        <v>1</v>
      </c>
      <c r="F30" s="8">
        <v>6</v>
      </c>
      <c r="G30" s="23">
        <f t="shared" si="0"/>
        <v>1.8288000000000002</v>
      </c>
      <c r="H30" s="8">
        <v>77</v>
      </c>
      <c r="I30" s="23">
        <f t="shared" si="1"/>
        <v>25</v>
      </c>
      <c r="J30" s="12">
        <v>0.57013888888888886</v>
      </c>
      <c r="K30" s="8" t="s">
        <v>27</v>
      </c>
      <c r="L30" s="8"/>
      <c r="M30" s="8" t="s">
        <v>86</v>
      </c>
      <c r="N30" s="8">
        <v>3</v>
      </c>
      <c r="O30" s="8">
        <v>0</v>
      </c>
      <c r="P30" s="8">
        <v>0</v>
      </c>
      <c r="Q30" s="8">
        <v>0</v>
      </c>
      <c r="R30" s="8">
        <v>1</v>
      </c>
      <c r="S30" s="8">
        <v>1</v>
      </c>
      <c r="T30" s="21">
        <f t="shared" si="5"/>
        <v>0.4</v>
      </c>
      <c r="U30" s="11">
        <f t="shared" si="3"/>
        <v>0.33333333333333331</v>
      </c>
      <c r="V30" s="20">
        <f t="shared" si="4"/>
        <v>3.1007751937984498</v>
      </c>
      <c r="Y30" s="8"/>
      <c r="Z30" s="8"/>
      <c r="AA30" s="8"/>
      <c r="AB30" s="8"/>
      <c r="AC30" s="8"/>
      <c r="AD30" s="16"/>
    </row>
    <row r="31" spans="1:49" x14ac:dyDescent="0.25">
      <c r="A31" s="8">
        <v>25</v>
      </c>
      <c r="B31" s="9">
        <v>42602</v>
      </c>
      <c r="C31" s="8">
        <v>43.256158999999997</v>
      </c>
      <c r="D31" s="21">
        <v>-79.053700000000006</v>
      </c>
      <c r="E31" s="8">
        <v>1</v>
      </c>
      <c r="F31" s="8">
        <v>19</v>
      </c>
      <c r="G31" s="23">
        <f t="shared" si="0"/>
        <v>5.7911999999999999</v>
      </c>
      <c r="H31" s="8">
        <v>77.900000000000006</v>
      </c>
      <c r="I31" s="23">
        <f t="shared" si="1"/>
        <v>25.500000000000004</v>
      </c>
      <c r="J31" s="12">
        <v>0.57986111111111105</v>
      </c>
      <c r="K31" s="8" t="s">
        <v>32</v>
      </c>
      <c r="L31" s="8" t="s">
        <v>33</v>
      </c>
      <c r="M31" s="8"/>
      <c r="N31" s="8"/>
      <c r="O31" s="8" t="s">
        <v>39</v>
      </c>
      <c r="P31" s="8" t="s">
        <v>39</v>
      </c>
      <c r="Q31" s="8" t="s">
        <v>39</v>
      </c>
      <c r="R31" s="8" t="s">
        <v>39</v>
      </c>
      <c r="S31" s="8" t="s">
        <v>39</v>
      </c>
      <c r="T31" s="21" t="s">
        <v>39</v>
      </c>
      <c r="U31" s="8" t="s">
        <v>39</v>
      </c>
      <c r="V31" s="20"/>
      <c r="Y31" s="8"/>
      <c r="Z31" s="8"/>
      <c r="AA31" s="8"/>
      <c r="AB31" s="8"/>
      <c r="AC31" s="8"/>
    </row>
    <row r="32" spans="1:49" ht="15.75" thickBot="1" x14ac:dyDescent="0.3">
      <c r="A32" s="8">
        <v>26</v>
      </c>
      <c r="B32" s="9">
        <v>42602</v>
      </c>
      <c r="C32" s="8">
        <v>43.261074000000001</v>
      </c>
      <c r="D32" s="21">
        <v>-79.061966999999996</v>
      </c>
      <c r="E32" s="8">
        <v>1</v>
      </c>
      <c r="F32" s="8">
        <v>12</v>
      </c>
      <c r="G32" s="23">
        <f t="shared" si="0"/>
        <v>3.6576000000000004</v>
      </c>
      <c r="H32" s="8">
        <v>77.900000000000006</v>
      </c>
      <c r="I32" s="23">
        <f t="shared" si="1"/>
        <v>25.500000000000004</v>
      </c>
      <c r="J32" s="12">
        <v>0.59097222222222223</v>
      </c>
      <c r="K32" s="8" t="s">
        <v>27</v>
      </c>
      <c r="L32" s="8"/>
      <c r="M32" s="8" t="s">
        <v>87</v>
      </c>
      <c r="N32" s="8">
        <v>3</v>
      </c>
      <c r="O32" s="8">
        <v>0</v>
      </c>
      <c r="P32" s="8">
        <v>1</v>
      </c>
      <c r="Q32" s="8">
        <v>2</v>
      </c>
      <c r="R32" s="8">
        <v>0</v>
      </c>
      <c r="S32" s="8">
        <v>1</v>
      </c>
      <c r="T32" s="21">
        <f t="shared" si="5"/>
        <v>0.8</v>
      </c>
      <c r="U32" s="11">
        <f t="shared" si="3"/>
        <v>1</v>
      </c>
      <c r="V32" s="20">
        <f t="shared" si="4"/>
        <v>6.2015503875968996</v>
      </c>
      <c r="X32" s="18"/>
      <c r="Y32" s="8"/>
      <c r="Z32" s="8"/>
      <c r="AA32" s="8"/>
      <c r="AB32" s="8"/>
      <c r="AC32" s="8"/>
      <c r="AF32" s="16"/>
      <c r="AG32" s="16"/>
      <c r="AH32" s="16"/>
    </row>
    <row r="33" spans="1:29" x14ac:dyDescent="0.25">
      <c r="A33" s="8">
        <v>27</v>
      </c>
      <c r="B33" s="9">
        <v>42605</v>
      </c>
      <c r="C33" s="8">
        <v>43.211981999999999</v>
      </c>
      <c r="D33" s="21">
        <v>-79.053030000000007</v>
      </c>
      <c r="E33" s="8">
        <v>1</v>
      </c>
      <c r="F33" s="8">
        <v>8</v>
      </c>
      <c r="G33" s="23">
        <f t="shared" si="0"/>
        <v>2.4384000000000001</v>
      </c>
      <c r="H33" s="8">
        <v>75</v>
      </c>
      <c r="I33" s="23">
        <f t="shared" si="1"/>
        <v>23.888888888888889</v>
      </c>
      <c r="J33" s="12">
        <v>0.40138888888888885</v>
      </c>
      <c r="K33" s="8" t="s">
        <v>32</v>
      </c>
      <c r="L33" s="8" t="s">
        <v>33</v>
      </c>
      <c r="M33" s="8"/>
      <c r="N33" s="8"/>
      <c r="O33" s="8" t="s">
        <v>39</v>
      </c>
      <c r="P33" s="8" t="s">
        <v>39</v>
      </c>
      <c r="Q33" s="8" t="s">
        <v>39</v>
      </c>
      <c r="R33" s="8" t="s">
        <v>39</v>
      </c>
      <c r="S33" s="8" t="s">
        <v>39</v>
      </c>
      <c r="T33" s="21" t="s">
        <v>39</v>
      </c>
      <c r="U33" s="8" t="s">
        <v>39</v>
      </c>
      <c r="V33" s="20"/>
      <c r="Y33" s="8"/>
      <c r="Z33" s="8"/>
      <c r="AA33" s="8"/>
      <c r="AB33" s="8"/>
      <c r="AC33" s="8"/>
    </row>
    <row r="34" spans="1:29" x14ac:dyDescent="0.25">
      <c r="A34" s="8">
        <v>28</v>
      </c>
      <c r="B34" s="9">
        <v>42605</v>
      </c>
      <c r="C34" s="8">
        <v>43.214880999999998</v>
      </c>
      <c r="D34" s="21">
        <v>-79.052249000000003</v>
      </c>
      <c r="E34" s="8">
        <v>1</v>
      </c>
      <c r="F34" s="8">
        <v>24</v>
      </c>
      <c r="G34" s="23">
        <f t="shared" si="0"/>
        <v>7.3152000000000008</v>
      </c>
      <c r="H34" s="8">
        <v>75</v>
      </c>
      <c r="I34" s="23">
        <f t="shared" si="1"/>
        <v>23.888888888888889</v>
      </c>
      <c r="J34" s="12">
        <v>0.41180555555555554</v>
      </c>
      <c r="K34" s="8" t="s">
        <v>27</v>
      </c>
      <c r="L34" s="8"/>
      <c r="M34" s="8" t="s">
        <v>87</v>
      </c>
      <c r="N34" s="8">
        <v>3</v>
      </c>
      <c r="O34" s="8">
        <v>8</v>
      </c>
      <c r="P34" s="8">
        <v>4</v>
      </c>
      <c r="Q34" s="8">
        <v>6</v>
      </c>
      <c r="R34" s="8">
        <v>2</v>
      </c>
      <c r="S34" s="8">
        <v>4</v>
      </c>
      <c r="T34" s="21">
        <f t="shared" si="5"/>
        <v>4.8</v>
      </c>
      <c r="U34" s="11">
        <f t="shared" si="3"/>
        <v>4</v>
      </c>
      <c r="V34" s="20">
        <f t="shared" si="4"/>
        <v>37.20930232558139</v>
      </c>
      <c r="X34" s="18"/>
      <c r="Y34" s="8"/>
      <c r="Z34" s="8"/>
      <c r="AA34" s="8"/>
      <c r="AB34" s="8"/>
      <c r="AC34" s="8"/>
    </row>
    <row r="35" spans="1:29" x14ac:dyDescent="0.25">
      <c r="A35" s="8">
        <v>29</v>
      </c>
      <c r="B35" s="9">
        <v>42605</v>
      </c>
      <c r="C35" s="8">
        <v>43.215974000000003</v>
      </c>
      <c r="D35" s="21">
        <v>-79.051871000000006</v>
      </c>
      <c r="E35" s="8">
        <v>1</v>
      </c>
      <c r="F35" s="8">
        <v>31.5</v>
      </c>
      <c r="G35" s="23">
        <f t="shared" si="0"/>
        <v>9.6012000000000004</v>
      </c>
      <c r="H35" s="8">
        <v>75</v>
      </c>
      <c r="I35" s="23">
        <f t="shared" si="1"/>
        <v>23.888888888888889</v>
      </c>
      <c r="J35" s="12">
        <v>0.42152777777777778</v>
      </c>
      <c r="K35" s="8" t="s">
        <v>27</v>
      </c>
      <c r="L35" s="8"/>
      <c r="M35" s="8" t="s">
        <v>67</v>
      </c>
      <c r="N35" s="8">
        <v>1</v>
      </c>
      <c r="O35" s="8">
        <v>13</v>
      </c>
      <c r="P35" s="8">
        <v>9</v>
      </c>
      <c r="Q35" s="8">
        <v>12</v>
      </c>
      <c r="R35" s="8">
        <v>6</v>
      </c>
      <c r="S35" s="8">
        <v>5</v>
      </c>
      <c r="T35" s="21">
        <f t="shared" si="5"/>
        <v>9</v>
      </c>
      <c r="U35" s="11">
        <f t="shared" si="3"/>
        <v>9</v>
      </c>
      <c r="V35" s="20">
        <f t="shared" si="4"/>
        <v>69.767441860465112</v>
      </c>
      <c r="X35" s="18"/>
      <c r="Y35" s="8"/>
      <c r="Z35" s="8"/>
      <c r="AA35" s="8"/>
      <c r="AB35" s="8"/>
      <c r="AC35" s="8"/>
    </row>
    <row r="36" spans="1:29" x14ac:dyDescent="0.25">
      <c r="A36" s="8">
        <v>30</v>
      </c>
      <c r="B36" s="9">
        <v>42605</v>
      </c>
      <c r="C36" s="8">
        <v>43.218259000000003</v>
      </c>
      <c r="D36" s="21">
        <v>-79.050567000000001</v>
      </c>
      <c r="E36" s="8">
        <v>1</v>
      </c>
      <c r="F36" s="8">
        <v>30</v>
      </c>
      <c r="G36" s="23">
        <f t="shared" si="0"/>
        <v>9.1440000000000001</v>
      </c>
      <c r="H36" s="8">
        <v>75.2</v>
      </c>
      <c r="I36" s="23">
        <f t="shared" si="1"/>
        <v>24</v>
      </c>
      <c r="J36" s="12">
        <v>0.43055555555555558</v>
      </c>
      <c r="K36" s="8" t="s">
        <v>27</v>
      </c>
      <c r="L36" s="8"/>
      <c r="M36" s="8" t="s">
        <v>88</v>
      </c>
      <c r="N36" s="8">
        <v>4</v>
      </c>
      <c r="O36" s="8">
        <v>0</v>
      </c>
      <c r="P36" s="8">
        <v>0</v>
      </c>
      <c r="Q36" s="8">
        <v>2</v>
      </c>
      <c r="R36" s="8">
        <v>4</v>
      </c>
      <c r="S36" s="8">
        <v>5</v>
      </c>
      <c r="T36" s="21">
        <f t="shared" si="5"/>
        <v>2.2000000000000002</v>
      </c>
      <c r="U36" s="11">
        <f t="shared" si="3"/>
        <v>2</v>
      </c>
      <c r="V36" s="20">
        <f t="shared" si="4"/>
        <v>17.054263565891475</v>
      </c>
      <c r="X36" s="18"/>
      <c r="Y36" s="8"/>
      <c r="Z36" s="8"/>
      <c r="AA36" s="8"/>
      <c r="AB36" s="8"/>
      <c r="AC36" s="8"/>
    </row>
    <row r="37" spans="1:29" x14ac:dyDescent="0.25">
      <c r="A37" s="8">
        <v>31</v>
      </c>
      <c r="B37" s="9">
        <v>42605</v>
      </c>
      <c r="C37" s="8">
        <v>43.220390000000002</v>
      </c>
      <c r="D37" s="21">
        <v>-79.049553000000003</v>
      </c>
      <c r="E37" s="8">
        <v>1</v>
      </c>
      <c r="F37" s="8">
        <v>25.5</v>
      </c>
      <c r="G37" s="23">
        <f t="shared" si="0"/>
        <v>7.7724000000000002</v>
      </c>
      <c r="H37" s="8">
        <v>75.2</v>
      </c>
      <c r="I37" s="23">
        <f t="shared" si="1"/>
        <v>24</v>
      </c>
      <c r="J37" s="12">
        <v>0.43888888888888888</v>
      </c>
      <c r="K37" s="8" t="s">
        <v>27</v>
      </c>
      <c r="L37" s="8"/>
      <c r="M37" s="8" t="s">
        <v>88</v>
      </c>
      <c r="N37" s="8">
        <v>4</v>
      </c>
      <c r="O37" s="8">
        <v>2</v>
      </c>
      <c r="P37" s="8">
        <v>1</v>
      </c>
      <c r="Q37" s="8">
        <v>1</v>
      </c>
      <c r="R37" s="8">
        <v>1</v>
      </c>
      <c r="S37" s="8">
        <v>3</v>
      </c>
      <c r="T37" s="21">
        <f t="shared" si="5"/>
        <v>1.6</v>
      </c>
      <c r="U37" s="11">
        <f t="shared" si="3"/>
        <v>1</v>
      </c>
      <c r="V37" s="20">
        <f t="shared" si="4"/>
        <v>12.403100775193799</v>
      </c>
      <c r="X37" s="18"/>
      <c r="Y37" s="8"/>
      <c r="Z37" s="8"/>
      <c r="AA37" s="8"/>
      <c r="AB37" s="8"/>
      <c r="AC37" s="8"/>
    </row>
    <row r="38" spans="1:29" x14ac:dyDescent="0.25">
      <c r="A38" s="8">
        <v>32</v>
      </c>
      <c r="B38" s="9">
        <v>42605</v>
      </c>
      <c r="C38" s="8">
        <v>43.220832000000001</v>
      </c>
      <c r="D38" s="21">
        <v>-79.048833999999999</v>
      </c>
      <c r="E38" s="8">
        <v>1</v>
      </c>
      <c r="F38" s="8">
        <v>4</v>
      </c>
      <c r="G38" s="23">
        <f t="shared" si="0"/>
        <v>1.2192000000000001</v>
      </c>
      <c r="H38" s="8">
        <v>75.2</v>
      </c>
      <c r="I38" s="23">
        <f t="shared" si="1"/>
        <v>24</v>
      </c>
      <c r="J38" s="12">
        <v>0.45</v>
      </c>
      <c r="K38" s="8" t="s">
        <v>27</v>
      </c>
      <c r="L38" s="8"/>
      <c r="M38" s="8" t="s">
        <v>89</v>
      </c>
      <c r="N38" s="8">
        <v>3</v>
      </c>
      <c r="O38" s="8">
        <v>0</v>
      </c>
      <c r="P38" s="8">
        <v>0</v>
      </c>
      <c r="Q38" s="8">
        <v>0</v>
      </c>
      <c r="R38" s="8">
        <v>0</v>
      </c>
      <c r="S38" s="8">
        <v>1</v>
      </c>
      <c r="T38" s="21">
        <f t="shared" si="5"/>
        <v>0.2</v>
      </c>
      <c r="U38" s="11">
        <f t="shared" si="3"/>
        <v>0</v>
      </c>
      <c r="V38" s="20">
        <f t="shared" si="4"/>
        <v>1.5503875968992249</v>
      </c>
      <c r="X38" s="18"/>
      <c r="Y38" s="8"/>
      <c r="Z38" s="8"/>
      <c r="AA38" s="8"/>
      <c r="AB38" s="8"/>
      <c r="AC38" s="8"/>
    </row>
    <row r="39" spans="1:29" x14ac:dyDescent="0.25">
      <c r="A39" s="8">
        <v>33</v>
      </c>
      <c r="B39" s="9">
        <v>42605</v>
      </c>
      <c r="C39" s="8">
        <v>43.221774000000003</v>
      </c>
      <c r="D39" s="21">
        <v>-79.049634999999995</v>
      </c>
      <c r="E39" s="8">
        <v>1</v>
      </c>
      <c r="F39" s="8">
        <v>28.5</v>
      </c>
      <c r="G39" s="23">
        <f t="shared" si="0"/>
        <v>8.6867999999999999</v>
      </c>
      <c r="H39" s="8">
        <v>75.2</v>
      </c>
      <c r="I39" s="23">
        <f t="shared" si="1"/>
        <v>24</v>
      </c>
      <c r="J39" s="12">
        <v>0.45902777777777781</v>
      </c>
      <c r="K39" s="8" t="s">
        <v>27</v>
      </c>
      <c r="L39" s="8"/>
      <c r="M39" s="8" t="s">
        <v>90</v>
      </c>
      <c r="N39" s="8">
        <v>2</v>
      </c>
      <c r="O39" s="8">
        <v>6</v>
      </c>
      <c r="P39" s="8">
        <v>3</v>
      </c>
      <c r="Q39" s="8">
        <v>3</v>
      </c>
      <c r="R39" s="8">
        <v>4</v>
      </c>
      <c r="S39" s="8">
        <v>3</v>
      </c>
      <c r="T39" s="21">
        <f t="shared" si="5"/>
        <v>3.8</v>
      </c>
      <c r="U39" s="11">
        <f t="shared" si="3"/>
        <v>3.3333333333333335</v>
      </c>
      <c r="V39" s="20">
        <f t="shared" si="4"/>
        <v>29.45736434108527</v>
      </c>
      <c r="X39" s="18"/>
      <c r="Y39" s="8"/>
      <c r="Z39" s="8"/>
      <c r="AA39" s="8"/>
      <c r="AB39" s="8"/>
      <c r="AC39" s="8"/>
    </row>
    <row r="40" spans="1:29" x14ac:dyDescent="0.25">
      <c r="A40" s="8">
        <v>34</v>
      </c>
      <c r="B40" s="9">
        <v>42605</v>
      </c>
      <c r="C40" s="8">
        <v>43.223827999999997</v>
      </c>
      <c r="D40" s="21">
        <v>-79.050154000000006</v>
      </c>
      <c r="E40" s="8">
        <v>1</v>
      </c>
      <c r="F40" s="8">
        <v>32</v>
      </c>
      <c r="G40" s="23">
        <f t="shared" si="0"/>
        <v>9.7536000000000005</v>
      </c>
      <c r="H40" s="8">
        <v>75</v>
      </c>
      <c r="I40" s="23">
        <f t="shared" si="1"/>
        <v>23.888888888888889</v>
      </c>
      <c r="J40" s="12">
        <v>0.4694444444444445</v>
      </c>
      <c r="K40" s="8" t="s">
        <v>27</v>
      </c>
      <c r="L40" s="8" t="s">
        <v>41</v>
      </c>
      <c r="M40" s="8" t="s">
        <v>90</v>
      </c>
      <c r="N40" s="8">
        <v>2</v>
      </c>
      <c r="O40" s="8">
        <v>0</v>
      </c>
      <c r="P40" s="8">
        <v>4</v>
      </c>
      <c r="Q40" s="8">
        <v>3</v>
      </c>
      <c r="R40" s="8">
        <v>0</v>
      </c>
      <c r="S40" s="8">
        <v>4</v>
      </c>
      <c r="T40" s="21">
        <f t="shared" si="5"/>
        <v>2.2000000000000002</v>
      </c>
      <c r="U40" s="11">
        <f t="shared" si="3"/>
        <v>2.3333333333333335</v>
      </c>
      <c r="V40" s="20">
        <f t="shared" si="4"/>
        <v>17.054263565891475</v>
      </c>
      <c r="X40" s="18"/>
      <c r="Y40" s="8"/>
      <c r="Z40" s="8"/>
      <c r="AA40" s="8"/>
      <c r="AB40" s="8"/>
      <c r="AC40" s="8"/>
    </row>
    <row r="41" spans="1:29" x14ac:dyDescent="0.25">
      <c r="A41" s="8">
        <v>35</v>
      </c>
      <c r="B41" s="9">
        <v>42605</v>
      </c>
      <c r="C41" s="8">
        <v>43.225866000000003</v>
      </c>
      <c r="D41" s="21">
        <v>-79.050152999999995</v>
      </c>
      <c r="E41" s="8">
        <v>1</v>
      </c>
      <c r="F41" s="8">
        <v>36</v>
      </c>
      <c r="G41" s="23">
        <f t="shared" si="0"/>
        <v>10.972800000000001</v>
      </c>
      <c r="H41" s="8">
        <v>75.2</v>
      </c>
      <c r="I41" s="23">
        <f t="shared" si="1"/>
        <v>24</v>
      </c>
      <c r="J41" s="12">
        <v>0.47847222222222219</v>
      </c>
      <c r="K41" s="8" t="s">
        <v>27</v>
      </c>
      <c r="L41" s="8"/>
      <c r="M41" s="8" t="s">
        <v>91</v>
      </c>
      <c r="N41" s="8">
        <v>2</v>
      </c>
      <c r="O41" s="8">
        <v>7</v>
      </c>
      <c r="P41" s="8">
        <v>8</v>
      </c>
      <c r="Q41" s="8">
        <v>8</v>
      </c>
      <c r="R41" s="8">
        <v>5</v>
      </c>
      <c r="S41" s="8">
        <v>1</v>
      </c>
      <c r="T41" s="21">
        <f t="shared" si="5"/>
        <v>5.8</v>
      </c>
      <c r="U41" s="11">
        <f t="shared" si="3"/>
        <v>7</v>
      </c>
      <c r="V41" s="20">
        <f t="shared" si="4"/>
        <v>44.961240310077514</v>
      </c>
      <c r="X41" s="18"/>
      <c r="Y41" s="8"/>
      <c r="Z41" s="8"/>
      <c r="AA41" s="8"/>
      <c r="AB41" s="8"/>
      <c r="AC41" s="8"/>
    </row>
    <row r="42" spans="1:29" x14ac:dyDescent="0.25">
      <c r="A42" s="8">
        <v>36</v>
      </c>
      <c r="B42" s="9">
        <v>42605</v>
      </c>
      <c r="C42" s="8">
        <v>43.22945</v>
      </c>
      <c r="D42" s="21">
        <v>-79.051051000000001</v>
      </c>
      <c r="E42" s="8">
        <v>1</v>
      </c>
      <c r="F42" s="8">
        <v>25.5</v>
      </c>
      <c r="G42" s="23">
        <f t="shared" si="0"/>
        <v>7.7724000000000002</v>
      </c>
      <c r="H42" s="8">
        <v>75.2</v>
      </c>
      <c r="I42" s="23">
        <f t="shared" si="1"/>
        <v>24</v>
      </c>
      <c r="J42" s="12">
        <v>0.48888888888888887</v>
      </c>
      <c r="K42" s="8" t="s">
        <v>27</v>
      </c>
      <c r="L42" s="8"/>
      <c r="M42" s="8" t="s">
        <v>92</v>
      </c>
      <c r="N42" s="8">
        <v>1</v>
      </c>
      <c r="O42" s="8">
        <v>2</v>
      </c>
      <c r="P42" s="8">
        <v>1</v>
      </c>
      <c r="Q42" s="8">
        <v>0</v>
      </c>
      <c r="R42" s="8">
        <v>1</v>
      </c>
      <c r="S42" s="8">
        <v>1</v>
      </c>
      <c r="T42" s="21">
        <f t="shared" si="5"/>
        <v>1</v>
      </c>
      <c r="U42" s="11">
        <f t="shared" si="3"/>
        <v>0.66666666666666663</v>
      </c>
      <c r="V42" s="20">
        <f t="shared" si="4"/>
        <v>7.7519379844961236</v>
      </c>
      <c r="X42" s="18"/>
      <c r="Y42" s="8"/>
      <c r="Z42" s="8"/>
      <c r="AA42" s="8"/>
      <c r="AB42" s="8"/>
      <c r="AC42" s="8"/>
    </row>
    <row r="43" spans="1:29" x14ac:dyDescent="0.25">
      <c r="A43" s="8">
        <v>37</v>
      </c>
      <c r="B43" s="9">
        <v>42605</v>
      </c>
      <c r="C43" s="8">
        <v>43.231332999999999</v>
      </c>
      <c r="D43" s="21">
        <v>-79.051569999999998</v>
      </c>
      <c r="E43" s="8">
        <v>1</v>
      </c>
      <c r="F43" s="8">
        <v>21</v>
      </c>
      <c r="G43" s="23">
        <f t="shared" si="0"/>
        <v>6.4008000000000003</v>
      </c>
      <c r="H43" s="8">
        <v>75.2</v>
      </c>
      <c r="I43" s="23">
        <f t="shared" si="1"/>
        <v>24</v>
      </c>
      <c r="J43" s="12">
        <v>0.4993055555555555</v>
      </c>
      <c r="K43" s="8" t="s">
        <v>32</v>
      </c>
      <c r="L43" s="8" t="s">
        <v>33</v>
      </c>
      <c r="M43" s="8"/>
      <c r="N43" s="8"/>
      <c r="O43" s="8" t="s">
        <v>39</v>
      </c>
      <c r="P43" s="8" t="s">
        <v>39</v>
      </c>
      <c r="Q43" s="8" t="s">
        <v>39</v>
      </c>
      <c r="R43" s="8" t="s">
        <v>39</v>
      </c>
      <c r="S43" s="8" t="s">
        <v>39</v>
      </c>
      <c r="T43" s="21" t="s">
        <v>39</v>
      </c>
      <c r="U43" s="8" t="s">
        <v>39</v>
      </c>
      <c r="V43" s="20"/>
      <c r="Y43" s="8"/>
      <c r="Z43" s="8"/>
      <c r="AA43" s="8"/>
      <c r="AB43" s="8"/>
      <c r="AC43" s="8"/>
    </row>
    <row r="44" spans="1:29" x14ac:dyDescent="0.25">
      <c r="A44" s="8">
        <v>38</v>
      </c>
      <c r="B44" s="9">
        <v>42605</v>
      </c>
      <c r="C44" s="8">
        <v>43.239395000000002</v>
      </c>
      <c r="D44" s="21">
        <v>-79.052531000000002</v>
      </c>
      <c r="E44" s="8">
        <v>1</v>
      </c>
      <c r="F44" s="8">
        <v>27.5</v>
      </c>
      <c r="G44" s="23">
        <f t="shared" si="0"/>
        <v>8.3819999999999997</v>
      </c>
      <c r="H44" s="8">
        <v>75.2</v>
      </c>
      <c r="I44" s="23">
        <f t="shared" si="1"/>
        <v>24</v>
      </c>
      <c r="J44" s="12">
        <v>0.51111111111111118</v>
      </c>
      <c r="K44" s="8" t="s">
        <v>27</v>
      </c>
      <c r="L44" s="8"/>
      <c r="M44" s="8" t="s">
        <v>90</v>
      </c>
      <c r="N44" s="8">
        <v>2</v>
      </c>
      <c r="O44" s="8">
        <v>0</v>
      </c>
      <c r="P44" s="8">
        <v>0</v>
      </c>
      <c r="Q44" s="8">
        <v>0</v>
      </c>
      <c r="R44" s="8">
        <v>0</v>
      </c>
      <c r="S44" s="8">
        <v>0</v>
      </c>
      <c r="T44" s="21">
        <f t="shared" si="5"/>
        <v>0</v>
      </c>
      <c r="U44" s="11">
        <f t="shared" si="3"/>
        <v>0</v>
      </c>
      <c r="V44" s="20">
        <f t="shared" si="4"/>
        <v>0</v>
      </c>
      <c r="Y44" s="2"/>
      <c r="Z44" s="2"/>
      <c r="AA44" s="2"/>
      <c r="AB44" s="2"/>
      <c r="AC44" s="2"/>
    </row>
    <row r="45" spans="1:29" x14ac:dyDescent="0.25">
      <c r="A45" s="2">
        <v>39</v>
      </c>
      <c r="B45" s="3">
        <v>42605</v>
      </c>
      <c r="C45" s="2">
        <v>43.262849000000003</v>
      </c>
      <c r="D45" s="20">
        <v>-79.065579</v>
      </c>
      <c r="E45" s="2">
        <v>2</v>
      </c>
      <c r="F45" s="2">
        <v>13.8</v>
      </c>
      <c r="G45" s="23">
        <f t="shared" si="0"/>
        <v>4.2062400000000002</v>
      </c>
      <c r="H45" s="2">
        <v>74.3</v>
      </c>
      <c r="I45" s="23">
        <f t="shared" si="1"/>
        <v>23.5</v>
      </c>
      <c r="J45" s="6">
        <v>0.5229166666666667</v>
      </c>
      <c r="K45" s="2" t="s">
        <v>27</v>
      </c>
      <c r="L45" s="2"/>
      <c r="M45" s="2" t="s">
        <v>93</v>
      </c>
      <c r="N45" s="2">
        <v>3</v>
      </c>
      <c r="O45" s="2">
        <v>3</v>
      </c>
      <c r="P45" s="2">
        <v>2</v>
      </c>
      <c r="Q45" s="2">
        <v>2</v>
      </c>
      <c r="R45" s="2">
        <v>3</v>
      </c>
      <c r="S45" s="2">
        <v>1</v>
      </c>
      <c r="T45" s="20">
        <f t="shared" si="5"/>
        <v>2.2000000000000002</v>
      </c>
      <c r="U45" s="5">
        <f t="shared" si="3"/>
        <v>2.3333333333333335</v>
      </c>
      <c r="V45" s="20">
        <f t="shared" si="4"/>
        <v>17.054263565891475</v>
      </c>
      <c r="Y45" s="2"/>
      <c r="Z45" s="2"/>
      <c r="AA45" s="2"/>
      <c r="AB45" s="2"/>
      <c r="AC45" s="2"/>
    </row>
    <row r="46" spans="1:29" x14ac:dyDescent="0.25">
      <c r="A46" s="2">
        <v>40</v>
      </c>
      <c r="B46" s="3">
        <v>42605</v>
      </c>
      <c r="C46" s="2">
        <v>43.263814000000004</v>
      </c>
      <c r="D46" s="20">
        <v>-79.064678999999998</v>
      </c>
      <c r="E46" s="2">
        <v>2</v>
      </c>
      <c r="F46" s="2">
        <v>9.5</v>
      </c>
      <c r="G46" s="23">
        <f t="shared" si="0"/>
        <v>2.8956</v>
      </c>
      <c r="H46" s="2">
        <v>74.3</v>
      </c>
      <c r="I46" s="23">
        <f t="shared" si="1"/>
        <v>23.5</v>
      </c>
      <c r="J46" s="6">
        <v>0.53125</v>
      </c>
      <c r="K46" s="2" t="s">
        <v>27</v>
      </c>
      <c r="L46" s="2"/>
      <c r="M46" s="2" t="s">
        <v>80</v>
      </c>
      <c r="N46" s="2">
        <v>3</v>
      </c>
      <c r="O46" s="2">
        <v>1</v>
      </c>
      <c r="P46" s="2">
        <v>1</v>
      </c>
      <c r="Q46" s="2">
        <v>1</v>
      </c>
      <c r="R46" s="2">
        <v>1</v>
      </c>
      <c r="S46" s="2">
        <v>1</v>
      </c>
      <c r="T46" s="20">
        <f t="shared" si="5"/>
        <v>1</v>
      </c>
      <c r="U46" s="5">
        <f t="shared" si="3"/>
        <v>1</v>
      </c>
      <c r="V46" s="20">
        <f t="shared" si="4"/>
        <v>7.7519379844961236</v>
      </c>
      <c r="X46" s="18"/>
      <c r="Y46" s="2"/>
      <c r="Z46" s="2"/>
      <c r="AA46" s="2"/>
      <c r="AB46" s="2"/>
      <c r="AC46" s="2"/>
    </row>
    <row r="47" spans="1:29" x14ac:dyDescent="0.25">
      <c r="A47" s="2">
        <v>41</v>
      </c>
      <c r="B47" s="3">
        <v>42605</v>
      </c>
      <c r="C47" s="2">
        <v>43.264868999999997</v>
      </c>
      <c r="D47" s="29">
        <v>-79.062889999999996</v>
      </c>
      <c r="E47" s="2">
        <v>2</v>
      </c>
      <c r="F47" s="2">
        <v>7.5</v>
      </c>
      <c r="G47" s="23">
        <f t="shared" si="0"/>
        <v>2.286</v>
      </c>
      <c r="H47" s="2">
        <v>74.3</v>
      </c>
      <c r="I47" s="23">
        <f t="shared" si="1"/>
        <v>23.5</v>
      </c>
      <c r="J47" s="6">
        <v>0.54097222222222219</v>
      </c>
      <c r="K47" s="2" t="s">
        <v>27</v>
      </c>
      <c r="L47" s="2"/>
      <c r="M47" s="2" t="s">
        <v>94</v>
      </c>
      <c r="N47" s="2">
        <v>4</v>
      </c>
      <c r="O47" s="2">
        <v>2</v>
      </c>
      <c r="P47" s="2">
        <v>1</v>
      </c>
      <c r="Q47" s="2">
        <v>0</v>
      </c>
      <c r="R47" s="2">
        <v>3</v>
      </c>
      <c r="S47" s="2">
        <v>1</v>
      </c>
      <c r="T47" s="20">
        <f t="shared" si="5"/>
        <v>1.4</v>
      </c>
      <c r="U47" s="5">
        <f t="shared" si="3"/>
        <v>1.3333333333333333</v>
      </c>
      <c r="V47" s="20">
        <f t="shared" si="4"/>
        <v>10.852713178294573</v>
      </c>
      <c r="X47" s="18"/>
      <c r="Y47" s="2"/>
      <c r="Z47" s="2"/>
      <c r="AA47" s="2"/>
      <c r="AB47" s="2"/>
      <c r="AC47" s="2"/>
    </row>
    <row r="48" spans="1:29" x14ac:dyDescent="0.25">
      <c r="A48" s="2">
        <v>42</v>
      </c>
      <c r="B48" s="3">
        <v>42605</v>
      </c>
      <c r="C48" s="2">
        <v>43.265540000000001</v>
      </c>
      <c r="D48" s="20">
        <v>-79.061087999999998</v>
      </c>
      <c r="E48" s="2">
        <v>2</v>
      </c>
      <c r="F48" s="2">
        <v>7.5</v>
      </c>
      <c r="G48" s="23">
        <f t="shared" si="0"/>
        <v>2.286</v>
      </c>
      <c r="H48" s="2">
        <v>74.3</v>
      </c>
      <c r="I48" s="23">
        <f t="shared" si="1"/>
        <v>23.5</v>
      </c>
      <c r="J48" s="6">
        <v>0.55069444444444449</v>
      </c>
      <c r="K48" s="2" t="s">
        <v>27</v>
      </c>
      <c r="L48" s="2"/>
      <c r="M48" s="2" t="s">
        <v>95</v>
      </c>
      <c r="N48" s="2">
        <v>4</v>
      </c>
      <c r="O48" s="2">
        <v>2</v>
      </c>
      <c r="P48" s="2">
        <v>1</v>
      </c>
      <c r="Q48" s="2">
        <v>1</v>
      </c>
      <c r="R48" s="2">
        <v>1</v>
      </c>
      <c r="S48" s="2">
        <v>1</v>
      </c>
      <c r="T48" s="20">
        <f t="shared" si="5"/>
        <v>1.2</v>
      </c>
      <c r="U48" s="5">
        <f t="shared" si="3"/>
        <v>1</v>
      </c>
      <c r="V48" s="20">
        <f t="shared" si="4"/>
        <v>9.3023255813953476</v>
      </c>
      <c r="Y48" s="2"/>
      <c r="Z48" s="2"/>
      <c r="AA48" s="2"/>
      <c r="AB48" s="2"/>
      <c r="AC48" s="2"/>
    </row>
    <row r="49" spans="1:42" x14ac:dyDescent="0.25">
      <c r="A49" s="2">
        <v>43</v>
      </c>
      <c r="B49" s="3">
        <v>42605</v>
      </c>
      <c r="C49" s="2">
        <v>43.265931000000002</v>
      </c>
      <c r="D49" s="20">
        <v>-79.057946999999999</v>
      </c>
      <c r="E49" s="2">
        <v>2</v>
      </c>
      <c r="F49" s="2">
        <v>7</v>
      </c>
      <c r="G49" s="23">
        <f t="shared" si="0"/>
        <v>2.1335999999999999</v>
      </c>
      <c r="H49" s="2">
        <v>74.3</v>
      </c>
      <c r="I49" s="23">
        <f t="shared" si="1"/>
        <v>23.5</v>
      </c>
      <c r="J49" s="6">
        <v>0.60555555555555551</v>
      </c>
      <c r="K49" s="2" t="s">
        <v>27</v>
      </c>
      <c r="L49" s="2"/>
      <c r="M49" s="2" t="s">
        <v>95</v>
      </c>
      <c r="N49" s="2">
        <v>4</v>
      </c>
      <c r="O49" s="2">
        <v>0</v>
      </c>
      <c r="P49" s="2">
        <v>0</v>
      </c>
      <c r="Q49" s="2">
        <v>0</v>
      </c>
      <c r="R49" s="2">
        <v>2</v>
      </c>
      <c r="S49" s="2">
        <v>0</v>
      </c>
      <c r="T49" s="20">
        <f t="shared" si="5"/>
        <v>0.4</v>
      </c>
      <c r="U49" s="5">
        <f t="shared" si="3"/>
        <v>0.66666666666666663</v>
      </c>
      <c r="V49" s="20">
        <f t="shared" si="4"/>
        <v>3.1007751937984498</v>
      </c>
      <c r="Y49" s="2"/>
      <c r="Z49" s="2"/>
      <c r="AA49" s="2"/>
      <c r="AB49" s="2"/>
      <c r="AC49" s="2"/>
    </row>
    <row r="50" spans="1:42" x14ac:dyDescent="0.25">
      <c r="A50" s="2">
        <v>44</v>
      </c>
      <c r="B50" s="3">
        <v>42605</v>
      </c>
      <c r="C50" s="2">
        <v>43.267164000000001</v>
      </c>
      <c r="D50" s="20">
        <v>-79.055981000000003</v>
      </c>
      <c r="E50" s="2">
        <v>2</v>
      </c>
      <c r="F50" s="2">
        <v>6</v>
      </c>
      <c r="G50" s="23">
        <f t="shared" si="0"/>
        <v>1.8288000000000002</v>
      </c>
      <c r="H50" s="2">
        <v>74.3</v>
      </c>
      <c r="I50" s="23">
        <f t="shared" si="1"/>
        <v>23.5</v>
      </c>
      <c r="J50" s="6">
        <v>0.61458333333333337</v>
      </c>
      <c r="K50" s="2" t="s">
        <v>27</v>
      </c>
      <c r="L50" s="2"/>
      <c r="M50" s="2" t="s">
        <v>96</v>
      </c>
      <c r="N50" s="2">
        <v>2</v>
      </c>
      <c r="O50" s="2">
        <v>3</v>
      </c>
      <c r="P50" s="2">
        <v>3</v>
      </c>
      <c r="Q50" s="2">
        <v>5</v>
      </c>
      <c r="R50" s="2">
        <v>3</v>
      </c>
      <c r="S50" s="2">
        <v>2</v>
      </c>
      <c r="T50" s="20">
        <f t="shared" si="5"/>
        <v>3.2</v>
      </c>
      <c r="U50" s="5">
        <f t="shared" si="3"/>
        <v>3.6666666666666665</v>
      </c>
      <c r="V50" s="20">
        <f t="shared" si="4"/>
        <v>24.806201550387598</v>
      </c>
      <c r="Y50" s="2"/>
      <c r="Z50" s="2"/>
      <c r="AA50" s="2"/>
      <c r="AB50" s="2"/>
      <c r="AC50" s="2"/>
    </row>
    <row r="51" spans="1:42" x14ac:dyDescent="0.25">
      <c r="A51" s="2">
        <v>45</v>
      </c>
      <c r="B51" s="3">
        <v>42605</v>
      </c>
      <c r="C51" s="2">
        <v>43.269081999999997</v>
      </c>
      <c r="D51" s="20">
        <v>-79.055132999999998</v>
      </c>
      <c r="E51" s="2">
        <v>2</v>
      </c>
      <c r="F51" s="2">
        <v>11.5</v>
      </c>
      <c r="G51" s="23">
        <f t="shared" si="0"/>
        <v>3.5052000000000003</v>
      </c>
      <c r="H51" s="2">
        <v>74.3</v>
      </c>
      <c r="I51" s="23">
        <f t="shared" si="1"/>
        <v>23.5</v>
      </c>
      <c r="J51" s="6">
        <v>0.62361111111111112</v>
      </c>
      <c r="K51" s="2" t="s">
        <v>27</v>
      </c>
      <c r="L51" s="2"/>
      <c r="M51" s="2" t="s">
        <v>87</v>
      </c>
      <c r="N51" s="2">
        <v>3</v>
      </c>
      <c r="O51" s="2">
        <v>7</v>
      </c>
      <c r="P51" s="2">
        <v>1</v>
      </c>
      <c r="Q51" s="2">
        <v>1</v>
      </c>
      <c r="R51" s="2">
        <v>3</v>
      </c>
      <c r="S51" s="2">
        <v>1</v>
      </c>
      <c r="T51" s="20">
        <f t="shared" si="5"/>
        <v>2.6</v>
      </c>
      <c r="U51" s="5">
        <f t="shared" si="3"/>
        <v>1.6666666666666667</v>
      </c>
      <c r="V51" s="20">
        <f t="shared" si="4"/>
        <v>20.155038759689923</v>
      </c>
      <c r="Y51" s="2"/>
      <c r="Z51" s="2"/>
      <c r="AA51" s="2"/>
      <c r="AB51" s="2"/>
      <c r="AC51" s="2"/>
    </row>
    <row r="52" spans="1:42" x14ac:dyDescent="0.25">
      <c r="A52" s="2">
        <v>46</v>
      </c>
      <c r="B52" s="3">
        <v>42605</v>
      </c>
      <c r="C52" s="2">
        <v>43.270322999999998</v>
      </c>
      <c r="D52" s="20">
        <v>-79.055486000000002</v>
      </c>
      <c r="E52" s="2">
        <v>2</v>
      </c>
      <c r="F52" s="2">
        <v>15</v>
      </c>
      <c r="G52" s="23">
        <f t="shared" si="0"/>
        <v>4.5720000000000001</v>
      </c>
      <c r="H52" s="2">
        <v>74.3</v>
      </c>
      <c r="I52" s="23">
        <f t="shared" si="1"/>
        <v>23.5</v>
      </c>
      <c r="J52" s="6">
        <v>0.63402777777777775</v>
      </c>
      <c r="K52" s="2" t="s">
        <v>27</v>
      </c>
      <c r="L52" s="2" t="s">
        <v>42</v>
      </c>
      <c r="M52" s="2" t="s">
        <v>90</v>
      </c>
      <c r="N52" s="2">
        <v>2</v>
      </c>
      <c r="O52" s="2">
        <v>1</v>
      </c>
      <c r="P52" s="2">
        <v>2</v>
      </c>
      <c r="Q52" s="2">
        <v>2</v>
      </c>
      <c r="R52" s="2">
        <v>1</v>
      </c>
      <c r="S52" s="2">
        <v>3</v>
      </c>
      <c r="T52" s="20">
        <f t="shared" si="5"/>
        <v>1.8</v>
      </c>
      <c r="U52" s="5">
        <f t="shared" si="3"/>
        <v>1.6666666666666667</v>
      </c>
      <c r="V52" s="20">
        <f t="shared" si="4"/>
        <v>13.953488372093023</v>
      </c>
      <c r="Y52" s="2"/>
      <c r="Z52" s="2"/>
      <c r="AA52" s="2"/>
      <c r="AB52" s="2"/>
      <c r="AC52" s="2"/>
    </row>
    <row r="53" spans="1:42" x14ac:dyDescent="0.25">
      <c r="A53" s="2">
        <v>47</v>
      </c>
      <c r="B53" s="3">
        <v>42605</v>
      </c>
      <c r="C53" s="2">
        <v>43.269649000000001</v>
      </c>
      <c r="D53" s="20">
        <v>-79.057501000000002</v>
      </c>
      <c r="E53" s="2">
        <v>2</v>
      </c>
      <c r="F53" s="2">
        <v>12</v>
      </c>
      <c r="G53" s="23">
        <f t="shared" si="0"/>
        <v>3.6576000000000004</v>
      </c>
      <c r="H53" s="2">
        <v>74.3</v>
      </c>
      <c r="I53" s="23">
        <f t="shared" si="1"/>
        <v>23.5</v>
      </c>
      <c r="J53" s="6">
        <v>0.64374999999999993</v>
      </c>
      <c r="K53" s="2" t="s">
        <v>27</v>
      </c>
      <c r="L53" s="2"/>
      <c r="M53" s="2" t="s">
        <v>97</v>
      </c>
      <c r="N53" s="2">
        <v>3</v>
      </c>
      <c r="O53" s="2">
        <v>2</v>
      </c>
      <c r="P53" s="2">
        <v>5</v>
      </c>
      <c r="Q53" s="2">
        <v>2</v>
      </c>
      <c r="R53" s="2">
        <v>3</v>
      </c>
      <c r="S53" s="2">
        <v>3</v>
      </c>
      <c r="T53" s="20">
        <f t="shared" si="5"/>
        <v>3</v>
      </c>
      <c r="U53" s="5">
        <f t="shared" si="3"/>
        <v>3.3333333333333335</v>
      </c>
      <c r="V53" s="20">
        <f t="shared" si="4"/>
        <v>23.255813953488371</v>
      </c>
      <c r="Y53" s="2"/>
      <c r="Z53" s="2"/>
      <c r="AA53" s="2"/>
      <c r="AB53" s="2"/>
      <c r="AC53" s="2"/>
    </row>
    <row r="54" spans="1:42" x14ac:dyDescent="0.25">
      <c r="A54" s="2">
        <v>48</v>
      </c>
      <c r="B54" s="3">
        <v>42605</v>
      </c>
      <c r="C54" s="2">
        <v>43.268196000000003</v>
      </c>
      <c r="D54" s="20">
        <v>-79.060665999999998</v>
      </c>
      <c r="E54" s="2">
        <v>2</v>
      </c>
      <c r="F54" s="2">
        <v>12</v>
      </c>
      <c r="G54" s="23">
        <f t="shared" si="0"/>
        <v>3.6576000000000004</v>
      </c>
      <c r="H54" s="2">
        <v>74.7</v>
      </c>
      <c r="I54" s="23">
        <f t="shared" si="1"/>
        <v>23.722222222222221</v>
      </c>
      <c r="J54" s="6">
        <v>0.65416666666666667</v>
      </c>
      <c r="K54" s="2" t="s">
        <v>27</v>
      </c>
      <c r="L54" s="2"/>
      <c r="M54" s="2" t="s">
        <v>98</v>
      </c>
      <c r="N54" s="2">
        <v>4</v>
      </c>
      <c r="O54" s="2">
        <v>2</v>
      </c>
      <c r="P54" s="2">
        <v>4</v>
      </c>
      <c r="Q54" s="2">
        <v>1</v>
      </c>
      <c r="R54" s="2">
        <v>4</v>
      </c>
      <c r="S54" s="2">
        <v>5</v>
      </c>
      <c r="T54" s="20">
        <f t="shared" si="5"/>
        <v>3.2</v>
      </c>
      <c r="U54" s="5">
        <f t="shared" si="3"/>
        <v>3</v>
      </c>
      <c r="V54" s="20">
        <f t="shared" si="4"/>
        <v>24.806201550387598</v>
      </c>
      <c r="Y54" s="2"/>
      <c r="Z54" s="2"/>
      <c r="AA54" s="2"/>
      <c r="AB54" s="2"/>
      <c r="AC54" s="2"/>
    </row>
    <row r="55" spans="1:42" x14ac:dyDescent="0.25">
      <c r="A55" s="2">
        <v>49</v>
      </c>
      <c r="B55" s="3">
        <v>42605</v>
      </c>
      <c r="C55" s="2">
        <v>43.267913</v>
      </c>
      <c r="D55" s="20">
        <v>-79.071045999999996</v>
      </c>
      <c r="E55" s="2">
        <v>2</v>
      </c>
      <c r="F55" s="2">
        <v>36.5</v>
      </c>
      <c r="G55" s="23">
        <f t="shared" si="0"/>
        <v>11.125200000000001</v>
      </c>
      <c r="H55" s="2">
        <v>75</v>
      </c>
      <c r="I55" s="23">
        <f t="shared" si="1"/>
        <v>23.888888888888889</v>
      </c>
      <c r="J55" s="6">
        <v>0.66666666666666663</v>
      </c>
      <c r="K55" s="2" t="s">
        <v>27</v>
      </c>
      <c r="L55" s="2" t="s">
        <v>43</v>
      </c>
      <c r="M55" s="2" t="s">
        <v>99</v>
      </c>
      <c r="N55" s="2">
        <v>4</v>
      </c>
      <c r="O55" s="2">
        <v>1</v>
      </c>
      <c r="P55" s="2">
        <v>2</v>
      </c>
      <c r="Q55" s="2">
        <v>1</v>
      </c>
      <c r="R55" s="2">
        <v>5</v>
      </c>
      <c r="S55" s="2">
        <v>6</v>
      </c>
      <c r="T55" s="20">
        <f t="shared" si="5"/>
        <v>3</v>
      </c>
      <c r="U55" s="5">
        <f t="shared" si="3"/>
        <v>2.6666666666666665</v>
      </c>
      <c r="V55" s="20">
        <f t="shared" si="4"/>
        <v>23.255813953488371</v>
      </c>
      <c r="X55" s="18"/>
      <c r="Y55" s="2"/>
      <c r="Z55" s="2"/>
      <c r="AA55" s="2"/>
      <c r="AB55" s="2"/>
      <c r="AC55" s="2"/>
    </row>
    <row r="56" spans="1:42" x14ac:dyDescent="0.25">
      <c r="A56" s="2">
        <v>50</v>
      </c>
      <c r="B56" s="3">
        <v>42605</v>
      </c>
      <c r="C56" s="2">
        <v>43.267194000000003</v>
      </c>
      <c r="D56" s="20">
        <v>-79.069434999999999</v>
      </c>
      <c r="E56" s="2">
        <v>2</v>
      </c>
      <c r="F56" s="2">
        <v>35</v>
      </c>
      <c r="G56" s="23">
        <f t="shared" si="0"/>
        <v>10.668000000000001</v>
      </c>
      <c r="H56" s="2">
        <v>75</v>
      </c>
      <c r="I56" s="23">
        <f t="shared" si="1"/>
        <v>23.888888888888889</v>
      </c>
      <c r="J56" s="6">
        <v>0.67708333333333337</v>
      </c>
      <c r="K56" s="2" t="s">
        <v>27</v>
      </c>
      <c r="L56" s="2"/>
      <c r="M56" s="2" t="s">
        <v>80</v>
      </c>
      <c r="N56" s="2">
        <v>3</v>
      </c>
      <c r="O56" s="2">
        <v>7</v>
      </c>
      <c r="P56" s="2">
        <v>3</v>
      </c>
      <c r="Q56" s="2">
        <v>3</v>
      </c>
      <c r="R56" s="2">
        <v>4</v>
      </c>
      <c r="S56" s="2">
        <v>4</v>
      </c>
      <c r="T56" s="20">
        <f t="shared" si="5"/>
        <v>4.2</v>
      </c>
      <c r="U56" s="5">
        <f t="shared" si="3"/>
        <v>3.3333333333333335</v>
      </c>
      <c r="V56" s="20">
        <f t="shared" si="4"/>
        <v>32.558139534883722</v>
      </c>
      <c r="X56" s="18"/>
    </row>
    <row r="57" spans="1:42" ht="15.75" thickBot="1" x14ac:dyDescent="0.3">
      <c r="A57" s="2">
        <v>51</v>
      </c>
      <c r="B57" s="3">
        <v>42605</v>
      </c>
      <c r="C57" s="2">
        <v>43.261074000000001</v>
      </c>
      <c r="D57" s="20">
        <v>-79.061966999999996</v>
      </c>
      <c r="E57" s="2">
        <v>2</v>
      </c>
      <c r="F57" s="2">
        <v>5</v>
      </c>
      <c r="G57" s="23">
        <f t="shared" si="0"/>
        <v>1.524</v>
      </c>
      <c r="H57" s="2">
        <v>75</v>
      </c>
      <c r="I57" s="23">
        <f t="shared" si="1"/>
        <v>23.888888888888889</v>
      </c>
      <c r="J57" s="6">
        <v>0.68888888888888899</v>
      </c>
      <c r="K57" s="2" t="s">
        <v>32</v>
      </c>
      <c r="L57" s="2" t="s">
        <v>33</v>
      </c>
      <c r="M57" s="2" t="s">
        <v>82</v>
      </c>
      <c r="N57" s="2">
        <v>4</v>
      </c>
      <c r="O57" s="2" t="s">
        <v>39</v>
      </c>
      <c r="P57" s="2" t="s">
        <v>39</v>
      </c>
      <c r="Q57" s="2" t="s">
        <v>39</v>
      </c>
      <c r="R57" s="2" t="s">
        <v>39</v>
      </c>
      <c r="S57" s="2" t="s">
        <v>39</v>
      </c>
      <c r="T57" s="20" t="s">
        <v>39</v>
      </c>
      <c r="U57" s="2" t="s">
        <v>39</v>
      </c>
      <c r="V57" s="20"/>
    </row>
    <row r="58" spans="1:42" x14ac:dyDescent="0.25">
      <c r="AO58" s="24"/>
      <c r="AP58" s="24"/>
    </row>
    <row r="59" spans="1:42" x14ac:dyDescent="0.25">
      <c r="V59" s="18">
        <f>AVERAGE(V7:V56)</f>
        <v>19.767441860465119</v>
      </c>
    </row>
    <row r="62" spans="1:42" ht="15.75" thickBot="1" x14ac:dyDescent="0.3">
      <c r="A62" s="15" t="s">
        <v>105</v>
      </c>
      <c r="B62" s="32"/>
      <c r="C62" s="32"/>
      <c r="D62" s="32"/>
      <c r="E62" s="32"/>
      <c r="F62" s="32"/>
      <c r="H62" s="32"/>
      <c r="L62" s="32"/>
      <c r="M62" s="32"/>
      <c r="N62" s="32"/>
      <c r="U62" s="18"/>
      <c r="V62"/>
    </row>
    <row r="63" spans="1:42" x14ac:dyDescent="0.25">
      <c r="A63" s="15" t="s">
        <v>46</v>
      </c>
      <c r="B63" s="32"/>
      <c r="C63" s="32"/>
      <c r="D63" s="32"/>
      <c r="E63" s="32"/>
      <c r="F63" s="32"/>
      <c r="H63" s="32"/>
      <c r="L63" s="32"/>
      <c r="M63" s="32" t="s">
        <v>68</v>
      </c>
      <c r="N63" s="32"/>
      <c r="U63" s="18"/>
      <c r="V63"/>
      <c r="AE63" s="17"/>
      <c r="AF63" s="17"/>
      <c r="AG63" s="17"/>
    </row>
    <row r="64" spans="1:42" x14ac:dyDescent="0.25">
      <c r="A64" s="32"/>
      <c r="B64" s="32"/>
      <c r="C64" s="32"/>
      <c r="D64" s="32"/>
      <c r="E64" s="32"/>
      <c r="F64" s="32"/>
      <c r="H64" s="32"/>
      <c r="L64" s="32"/>
      <c r="M64" s="32" t="s">
        <v>69</v>
      </c>
      <c r="N64" s="32"/>
      <c r="U64" s="18"/>
      <c r="V64"/>
    </row>
    <row r="65" spans="1:42" x14ac:dyDescent="0.25">
      <c r="A65" s="32"/>
      <c r="B65" s="32"/>
      <c r="C65" s="32"/>
      <c r="D65" s="32"/>
      <c r="E65" s="32"/>
      <c r="F65" s="32"/>
      <c r="H65" s="32"/>
      <c r="L65" s="32"/>
      <c r="M65" s="32"/>
      <c r="N65" s="32"/>
      <c r="U65" s="18"/>
      <c r="V65"/>
    </row>
    <row r="66" spans="1:42" x14ac:dyDescent="0.25">
      <c r="A66" s="32"/>
      <c r="B66" s="32"/>
      <c r="C66" s="32"/>
      <c r="D66" s="32"/>
      <c r="E66" s="32" t="s">
        <v>52</v>
      </c>
      <c r="F66" s="32"/>
      <c r="H66" s="32"/>
      <c r="L66" s="32"/>
      <c r="M66" s="32"/>
      <c r="N66" s="32"/>
      <c r="U66" s="18"/>
      <c r="V66"/>
      <c r="Y66" s="2"/>
      <c r="Z66" s="2"/>
      <c r="AA66" s="2"/>
      <c r="AB66" s="2"/>
      <c r="AC66" s="2"/>
    </row>
    <row r="67" spans="1:42" ht="17.25" x14ac:dyDescent="0.25">
      <c r="A67" s="32" t="s">
        <v>0</v>
      </c>
      <c r="B67" s="32" t="s">
        <v>1</v>
      </c>
      <c r="C67" s="32" t="s">
        <v>36</v>
      </c>
      <c r="D67" s="32" t="s">
        <v>37</v>
      </c>
      <c r="E67" s="32" t="s">
        <v>51</v>
      </c>
      <c r="F67" s="32" t="s">
        <v>2</v>
      </c>
      <c r="G67" s="22" t="s">
        <v>49</v>
      </c>
      <c r="H67" s="32" t="s">
        <v>3</v>
      </c>
      <c r="I67" s="22" t="s">
        <v>50</v>
      </c>
      <c r="J67" s="32" t="s">
        <v>4</v>
      </c>
      <c r="K67" s="32" t="s">
        <v>26</v>
      </c>
      <c r="L67" s="32" t="s">
        <v>30</v>
      </c>
      <c r="M67" s="32" t="s">
        <v>66</v>
      </c>
      <c r="N67" s="32"/>
      <c r="O67" s="33" t="s">
        <v>38</v>
      </c>
      <c r="P67" s="33"/>
      <c r="Q67" s="33"/>
      <c r="R67" s="33"/>
      <c r="S67" s="33"/>
      <c r="T67" s="19" t="s">
        <v>44</v>
      </c>
      <c r="U67" s="19" t="s">
        <v>40</v>
      </c>
      <c r="V67"/>
    </row>
    <row r="68" spans="1:42" x14ac:dyDescent="0.25">
      <c r="A68" s="2">
        <v>1</v>
      </c>
      <c r="B68" s="3">
        <v>42685</v>
      </c>
      <c r="C68" s="2">
        <v>43.269030000000001</v>
      </c>
      <c r="D68" s="2">
        <v>-79.069772</v>
      </c>
      <c r="E68" s="2">
        <v>2</v>
      </c>
      <c r="F68" s="2"/>
      <c r="G68" s="23">
        <f>F68*0.3048</f>
        <v>0</v>
      </c>
      <c r="H68" s="2"/>
      <c r="I68" s="23">
        <f>(H68-32)*5/9</f>
        <v>-17.777777777777779</v>
      </c>
      <c r="J68" s="4" t="s">
        <v>5</v>
      </c>
      <c r="K68" s="2" t="s">
        <v>27</v>
      </c>
      <c r="L68" s="2"/>
      <c r="M68" s="2" t="s">
        <v>67</v>
      </c>
      <c r="N68" s="2">
        <v>1</v>
      </c>
      <c r="O68" s="2">
        <v>0</v>
      </c>
      <c r="P68" s="2">
        <v>0</v>
      </c>
      <c r="Q68" s="2">
        <v>0</v>
      </c>
      <c r="R68" s="2">
        <v>0</v>
      </c>
      <c r="S68" s="2">
        <v>0</v>
      </c>
      <c r="T68" s="20">
        <f>AVERAGE(O68:S68)</f>
        <v>0</v>
      </c>
      <c r="U68" s="20">
        <f>T68/0.129</f>
        <v>0</v>
      </c>
      <c r="V68"/>
    </row>
    <row r="69" spans="1:42" x14ac:dyDescent="0.25">
      <c r="A69" s="2">
        <v>2</v>
      </c>
      <c r="B69" s="3">
        <v>42685</v>
      </c>
      <c r="C69" s="2">
        <v>43.268216000000002</v>
      </c>
      <c r="D69" s="2">
        <v>-79.068838</v>
      </c>
      <c r="E69" s="2">
        <v>2</v>
      </c>
      <c r="F69" s="2"/>
      <c r="G69" s="23">
        <f t="shared" ref="G69:G118" si="6">F69*0.3048</f>
        <v>0</v>
      </c>
      <c r="H69" s="2"/>
      <c r="I69" s="23"/>
      <c r="J69" s="4" t="s">
        <v>6</v>
      </c>
      <c r="K69" s="2" t="s">
        <v>27</v>
      </c>
      <c r="L69" s="2"/>
      <c r="M69" s="2" t="s">
        <v>70</v>
      </c>
      <c r="N69" s="2">
        <v>4</v>
      </c>
      <c r="O69" s="2">
        <v>0</v>
      </c>
      <c r="P69" s="2">
        <v>0</v>
      </c>
      <c r="Q69" s="2">
        <v>0</v>
      </c>
      <c r="R69" s="2">
        <v>0</v>
      </c>
      <c r="S69" s="2">
        <v>0</v>
      </c>
      <c r="T69" s="20">
        <f t="shared" ref="T69:T75" si="7">AVERAGE(O69:S69)</f>
        <v>0</v>
      </c>
      <c r="U69" s="20">
        <f t="shared" ref="U69:U76" si="8">T69/0.129</f>
        <v>0</v>
      </c>
      <c r="V69"/>
    </row>
    <row r="70" spans="1:42" x14ac:dyDescent="0.25">
      <c r="A70" s="2">
        <v>3</v>
      </c>
      <c r="B70" s="3">
        <v>42685</v>
      </c>
      <c r="C70" s="2">
        <v>43.268833000000001</v>
      </c>
      <c r="D70" s="2">
        <v>-79.082679999999996</v>
      </c>
      <c r="E70" s="2">
        <v>2</v>
      </c>
      <c r="F70" s="2"/>
      <c r="G70" s="23">
        <f t="shared" si="6"/>
        <v>0</v>
      </c>
      <c r="H70" s="2"/>
      <c r="I70" s="23"/>
      <c r="J70" s="4" t="s">
        <v>7</v>
      </c>
      <c r="K70" s="2" t="s">
        <v>27</v>
      </c>
      <c r="L70" s="2"/>
      <c r="M70" s="2" t="s">
        <v>71</v>
      </c>
      <c r="N70" s="2">
        <v>3</v>
      </c>
      <c r="O70" s="2">
        <v>0</v>
      </c>
      <c r="P70" s="2">
        <v>0</v>
      </c>
      <c r="Q70" s="2">
        <v>0</v>
      </c>
      <c r="R70" s="2">
        <v>0</v>
      </c>
      <c r="S70" s="2">
        <v>0</v>
      </c>
      <c r="T70" s="20">
        <f t="shared" si="7"/>
        <v>0</v>
      </c>
      <c r="U70" s="20">
        <f t="shared" si="8"/>
        <v>0</v>
      </c>
      <c r="V70"/>
    </row>
    <row r="71" spans="1:42" x14ac:dyDescent="0.25">
      <c r="A71" s="2">
        <v>4</v>
      </c>
      <c r="B71" s="3">
        <v>42685</v>
      </c>
      <c r="C71" s="2">
        <v>43.269551999999997</v>
      </c>
      <c r="D71" s="2">
        <v>-79.062494999999998</v>
      </c>
      <c r="E71" s="2">
        <v>2</v>
      </c>
      <c r="F71" s="2"/>
      <c r="G71" s="23">
        <f t="shared" si="6"/>
        <v>0</v>
      </c>
      <c r="H71" s="2"/>
      <c r="I71" s="23"/>
      <c r="J71" s="4" t="s">
        <v>8</v>
      </c>
      <c r="K71" s="2" t="s">
        <v>27</v>
      </c>
      <c r="L71" s="2"/>
      <c r="M71" s="2" t="s">
        <v>72</v>
      </c>
      <c r="N71" s="2">
        <v>1</v>
      </c>
      <c r="O71" s="2">
        <v>0</v>
      </c>
      <c r="P71" s="2">
        <v>0</v>
      </c>
      <c r="Q71" s="2">
        <v>0</v>
      </c>
      <c r="R71" s="2">
        <v>0</v>
      </c>
      <c r="S71" s="2">
        <v>0</v>
      </c>
      <c r="T71" s="20">
        <f t="shared" si="7"/>
        <v>0</v>
      </c>
      <c r="U71" s="20">
        <f t="shared" si="8"/>
        <v>0</v>
      </c>
      <c r="V71"/>
    </row>
    <row r="72" spans="1:42" x14ac:dyDescent="0.25">
      <c r="A72" s="2">
        <v>5</v>
      </c>
      <c r="B72" s="3">
        <v>42685</v>
      </c>
      <c r="C72" s="2">
        <v>43.269551999999997</v>
      </c>
      <c r="D72" s="2">
        <v>-79.062494999999998</v>
      </c>
      <c r="E72" s="2">
        <v>2</v>
      </c>
      <c r="F72" s="2"/>
      <c r="G72" s="23">
        <f t="shared" si="6"/>
        <v>0</v>
      </c>
      <c r="H72" s="2"/>
      <c r="I72" s="23"/>
      <c r="J72" s="4" t="s">
        <v>9</v>
      </c>
      <c r="K72" s="2" t="s">
        <v>27</v>
      </c>
      <c r="L72" s="2"/>
      <c r="M72" s="2" t="s">
        <v>73</v>
      </c>
      <c r="N72" s="2">
        <v>4</v>
      </c>
      <c r="O72" s="2">
        <v>0</v>
      </c>
      <c r="P72" s="2">
        <v>0</v>
      </c>
      <c r="Q72" s="2">
        <v>0</v>
      </c>
      <c r="R72" s="2">
        <v>0</v>
      </c>
      <c r="S72" s="2">
        <v>0</v>
      </c>
      <c r="T72" s="20">
        <f t="shared" si="7"/>
        <v>0</v>
      </c>
      <c r="U72" s="20">
        <f t="shared" si="8"/>
        <v>0</v>
      </c>
      <c r="V72"/>
    </row>
    <row r="73" spans="1:42" x14ac:dyDescent="0.25">
      <c r="A73" s="2">
        <v>6</v>
      </c>
      <c r="B73" s="3">
        <v>42685</v>
      </c>
      <c r="C73" s="2">
        <v>43.271976000000002</v>
      </c>
      <c r="D73" s="2">
        <v>-79.051924</v>
      </c>
      <c r="E73" s="2">
        <v>2</v>
      </c>
      <c r="F73" s="2"/>
      <c r="G73" s="23">
        <f t="shared" si="6"/>
        <v>0</v>
      </c>
      <c r="H73" s="2"/>
      <c r="I73" s="23"/>
      <c r="J73" s="4" t="s">
        <v>10</v>
      </c>
      <c r="K73" s="2" t="s">
        <v>27</v>
      </c>
      <c r="L73" s="2" t="s">
        <v>75</v>
      </c>
      <c r="M73" s="2" t="s">
        <v>74</v>
      </c>
      <c r="N73" s="2">
        <v>3</v>
      </c>
      <c r="O73" s="2">
        <v>0</v>
      </c>
      <c r="P73" s="2">
        <v>0</v>
      </c>
      <c r="Q73" s="2">
        <v>1</v>
      </c>
      <c r="R73" s="2">
        <v>0</v>
      </c>
      <c r="S73" s="2">
        <v>0</v>
      </c>
      <c r="T73" s="20">
        <f t="shared" si="7"/>
        <v>0.2</v>
      </c>
      <c r="U73" s="20">
        <f t="shared" si="8"/>
        <v>1.5503875968992249</v>
      </c>
      <c r="V73"/>
    </row>
    <row r="74" spans="1:42" ht="15.75" thickBot="1" x14ac:dyDescent="0.3">
      <c r="A74" s="2">
        <v>7</v>
      </c>
      <c r="B74" s="3">
        <v>42685</v>
      </c>
      <c r="C74" s="2">
        <v>43.268720000000002</v>
      </c>
      <c r="D74" s="2">
        <v>-79.051559999999995</v>
      </c>
      <c r="E74" s="2">
        <v>2</v>
      </c>
      <c r="F74" s="2"/>
      <c r="G74" s="23">
        <f t="shared" si="6"/>
        <v>0</v>
      </c>
      <c r="H74" s="2"/>
      <c r="I74" s="23"/>
      <c r="J74" s="4" t="s">
        <v>11</v>
      </c>
      <c r="K74" s="2" t="s">
        <v>27</v>
      </c>
      <c r="L74" s="2"/>
      <c r="M74" s="2" t="s">
        <v>76</v>
      </c>
      <c r="N74" s="2">
        <v>4</v>
      </c>
      <c r="O74" s="2">
        <v>0</v>
      </c>
      <c r="P74" s="2">
        <v>0</v>
      </c>
      <c r="Q74" s="2">
        <v>0</v>
      </c>
      <c r="R74" s="2">
        <v>2</v>
      </c>
      <c r="S74" s="2">
        <v>0</v>
      </c>
      <c r="T74" s="20">
        <f t="shared" si="7"/>
        <v>0.4</v>
      </c>
      <c r="U74" s="20">
        <f t="shared" si="8"/>
        <v>3.1007751937984498</v>
      </c>
      <c r="V74"/>
      <c r="AO74" s="16"/>
      <c r="AP74" s="16"/>
    </row>
    <row r="75" spans="1:42" ht="15.75" thickBot="1" x14ac:dyDescent="0.3">
      <c r="A75" s="2">
        <v>8</v>
      </c>
      <c r="B75" s="3">
        <v>42685</v>
      </c>
      <c r="C75" s="2">
        <v>43.275570000000002</v>
      </c>
      <c r="D75" s="2">
        <v>-79.053905999999998</v>
      </c>
      <c r="E75" s="2">
        <v>2</v>
      </c>
      <c r="F75" s="2"/>
      <c r="G75" s="23">
        <f t="shared" si="6"/>
        <v>0</v>
      </c>
      <c r="H75" s="2"/>
      <c r="I75" s="23"/>
      <c r="J75" s="4" t="s">
        <v>13</v>
      </c>
      <c r="K75" s="2" t="s">
        <v>27</v>
      </c>
      <c r="L75" s="2"/>
      <c r="M75" s="2" t="s">
        <v>77</v>
      </c>
      <c r="N75" s="2">
        <v>2</v>
      </c>
      <c r="O75" s="2">
        <v>0</v>
      </c>
      <c r="P75" s="2">
        <v>1</v>
      </c>
      <c r="Q75" s="2">
        <v>0</v>
      </c>
      <c r="R75" s="2">
        <v>2</v>
      </c>
      <c r="S75" s="2">
        <v>2</v>
      </c>
      <c r="T75" s="20">
        <f t="shared" si="7"/>
        <v>1</v>
      </c>
      <c r="U75" s="20">
        <f t="shared" si="8"/>
        <v>7.7519379844961236</v>
      </c>
      <c r="V75"/>
      <c r="AE75" s="16"/>
      <c r="AF75" s="16"/>
      <c r="AG75" s="16"/>
    </row>
    <row r="76" spans="1:42" x14ac:dyDescent="0.25">
      <c r="A76" s="2">
        <v>9</v>
      </c>
      <c r="B76" s="3">
        <v>42685</v>
      </c>
      <c r="C76" s="2">
        <v>43.275570000000002</v>
      </c>
      <c r="D76" s="2">
        <v>-79.053905999999998</v>
      </c>
      <c r="E76" s="2">
        <v>2</v>
      </c>
      <c r="F76" s="2"/>
      <c r="G76" s="23">
        <f t="shared" si="6"/>
        <v>0</v>
      </c>
      <c r="H76" s="2"/>
      <c r="I76" s="23"/>
      <c r="J76" s="4" t="s">
        <v>12</v>
      </c>
      <c r="K76" s="2" t="s">
        <v>28</v>
      </c>
      <c r="L76" s="2" t="s">
        <v>29</v>
      </c>
      <c r="M76" s="2" t="s">
        <v>78</v>
      </c>
      <c r="N76" s="2">
        <v>5</v>
      </c>
      <c r="O76" s="2">
        <v>0</v>
      </c>
      <c r="P76" s="2">
        <v>2</v>
      </c>
      <c r="Q76" s="2">
        <v>2</v>
      </c>
      <c r="R76" s="2">
        <v>1</v>
      </c>
      <c r="S76" s="2">
        <v>0</v>
      </c>
      <c r="T76" s="20">
        <f>AVERAGE(O76:R76)</f>
        <v>1.25</v>
      </c>
      <c r="U76" s="20">
        <f t="shared" si="8"/>
        <v>9.6899224806201545</v>
      </c>
      <c r="V76"/>
      <c r="Y76" s="8"/>
      <c r="Z76" s="8"/>
      <c r="AA76" s="8"/>
      <c r="AB76" s="8"/>
      <c r="AC76" s="8"/>
    </row>
    <row r="77" spans="1:42" x14ac:dyDescent="0.25">
      <c r="A77" s="8">
        <v>10</v>
      </c>
      <c r="B77" s="31" t="s">
        <v>112</v>
      </c>
      <c r="C77" s="8">
        <v>43.162939999999999</v>
      </c>
      <c r="D77" s="8">
        <v>-79.046068000000005</v>
      </c>
      <c r="E77" s="8">
        <v>1</v>
      </c>
      <c r="F77" s="2"/>
      <c r="G77" s="23">
        <f t="shared" si="6"/>
        <v>0</v>
      </c>
      <c r="H77" s="2"/>
      <c r="I77" s="23"/>
      <c r="J77" s="10" t="s">
        <v>14</v>
      </c>
      <c r="K77" s="8"/>
      <c r="L77" s="8" t="s">
        <v>31</v>
      </c>
      <c r="M77" s="8" t="s">
        <v>79</v>
      </c>
      <c r="N77" s="8">
        <v>5</v>
      </c>
      <c r="O77" s="8"/>
      <c r="P77" s="8"/>
      <c r="Q77" s="8"/>
      <c r="R77" s="8"/>
      <c r="S77" s="8"/>
      <c r="T77" s="21">
        <v>0</v>
      </c>
      <c r="U77" s="20"/>
      <c r="V77"/>
      <c r="Y77" s="8"/>
      <c r="Z77" s="8"/>
      <c r="AA77" s="8"/>
      <c r="AB77" s="8"/>
      <c r="AC77" s="8"/>
    </row>
    <row r="78" spans="1:42" x14ac:dyDescent="0.25">
      <c r="A78" s="8">
        <v>11</v>
      </c>
      <c r="B78" s="31" t="s">
        <v>112</v>
      </c>
      <c r="C78" s="8">
        <v>43.165064999999998</v>
      </c>
      <c r="D78" s="8">
        <v>-79.047122999999999</v>
      </c>
      <c r="E78" s="8">
        <v>1</v>
      </c>
      <c r="F78" s="2"/>
      <c r="G78" s="23">
        <f t="shared" si="6"/>
        <v>0</v>
      </c>
      <c r="H78" s="2"/>
      <c r="I78" s="23"/>
      <c r="J78" s="10" t="s">
        <v>15</v>
      </c>
      <c r="K78" s="8"/>
      <c r="L78" s="8"/>
      <c r="M78" s="8" t="s">
        <v>80</v>
      </c>
      <c r="N78" s="8">
        <v>3</v>
      </c>
      <c r="O78" s="8"/>
      <c r="P78" s="8"/>
      <c r="Q78" s="8"/>
      <c r="R78" s="8"/>
      <c r="S78" s="8"/>
      <c r="T78" s="21" t="e">
        <f>AVERAGE(O78:S78)</f>
        <v>#DIV/0!</v>
      </c>
      <c r="U78" s="20"/>
      <c r="V78"/>
      <c r="Y78" s="8"/>
      <c r="Z78" s="8"/>
      <c r="AA78" s="8"/>
      <c r="AB78" s="8"/>
      <c r="AC78" s="8"/>
    </row>
    <row r="79" spans="1:42" x14ac:dyDescent="0.25">
      <c r="A79" s="8">
        <v>12</v>
      </c>
      <c r="B79" s="31" t="s">
        <v>112</v>
      </c>
      <c r="C79" s="8">
        <v>43.166452999999997</v>
      </c>
      <c r="D79" s="8">
        <v>-79.047871000000001</v>
      </c>
      <c r="E79" s="8">
        <v>1</v>
      </c>
      <c r="F79" s="2"/>
      <c r="G79" s="23">
        <f t="shared" si="6"/>
        <v>0</v>
      </c>
      <c r="H79" s="2"/>
      <c r="I79" s="23"/>
      <c r="J79" s="10" t="s">
        <v>16</v>
      </c>
      <c r="K79" s="8"/>
      <c r="L79" s="8" t="s">
        <v>33</v>
      </c>
      <c r="M79" s="8" t="s">
        <v>81</v>
      </c>
      <c r="N79" s="8"/>
      <c r="O79" s="8"/>
      <c r="P79" s="8"/>
      <c r="Q79" s="8"/>
      <c r="R79" s="8"/>
      <c r="S79" s="8"/>
      <c r="T79" s="21" t="s">
        <v>39</v>
      </c>
      <c r="U79" s="20"/>
      <c r="V79"/>
      <c r="Y79" s="8"/>
      <c r="Z79" s="8"/>
      <c r="AA79" s="8"/>
      <c r="AB79" s="8"/>
      <c r="AC79" s="8"/>
    </row>
    <row r="80" spans="1:42" x14ac:dyDescent="0.25">
      <c r="A80" s="8">
        <v>13</v>
      </c>
      <c r="B80" s="31" t="s">
        <v>112</v>
      </c>
      <c r="C80" s="8">
        <v>43.168999999999997</v>
      </c>
      <c r="D80" s="8">
        <v>-79.049757</v>
      </c>
      <c r="E80" s="8">
        <v>1</v>
      </c>
      <c r="F80" s="2"/>
      <c r="G80" s="23">
        <f t="shared" si="6"/>
        <v>0</v>
      </c>
      <c r="H80" s="2"/>
      <c r="I80" s="23"/>
      <c r="J80" s="10" t="s">
        <v>17</v>
      </c>
      <c r="K80" s="8"/>
      <c r="L80" s="8" t="s">
        <v>33</v>
      </c>
      <c r="M80" s="8" t="s">
        <v>81</v>
      </c>
      <c r="N80" s="8"/>
      <c r="O80" s="8"/>
      <c r="P80" s="8"/>
      <c r="Q80" s="8"/>
      <c r="R80" s="8"/>
      <c r="S80" s="8"/>
      <c r="T80" s="21" t="s">
        <v>39</v>
      </c>
      <c r="U80" s="20"/>
      <c r="V80"/>
      <c r="Y80" s="8"/>
      <c r="Z80" s="8"/>
      <c r="AA80" s="8"/>
      <c r="AB80" s="8"/>
      <c r="AC80" s="8"/>
    </row>
    <row r="81" spans="1:29" x14ac:dyDescent="0.25">
      <c r="A81" s="8">
        <v>14</v>
      </c>
      <c r="B81" s="31" t="s">
        <v>112</v>
      </c>
      <c r="C81" s="8">
        <v>43.170490000000001</v>
      </c>
      <c r="D81" s="8">
        <v>-79.049633999999998</v>
      </c>
      <c r="E81" s="8">
        <v>1</v>
      </c>
      <c r="F81" s="2"/>
      <c r="G81" s="23">
        <f t="shared" si="6"/>
        <v>0</v>
      </c>
      <c r="H81" s="2"/>
      <c r="I81" s="23"/>
      <c r="J81" s="10" t="s">
        <v>18</v>
      </c>
      <c r="K81" s="8"/>
      <c r="L81" s="8"/>
      <c r="M81" s="8" t="s">
        <v>82</v>
      </c>
      <c r="N81" s="8">
        <v>4</v>
      </c>
      <c r="O81" s="8">
        <v>0</v>
      </c>
      <c r="P81" s="8">
        <v>0</v>
      </c>
      <c r="Q81" s="8">
        <v>0</v>
      </c>
      <c r="R81" s="8">
        <v>0</v>
      </c>
      <c r="S81" s="8">
        <v>0</v>
      </c>
      <c r="T81" s="21">
        <f t="shared" ref="T81:T117" si="9">AVERAGE(O81:S81)</f>
        <v>0</v>
      </c>
      <c r="U81" s="20"/>
      <c r="V81"/>
      <c r="Y81" s="8"/>
      <c r="Z81" s="8"/>
      <c r="AA81" s="8"/>
      <c r="AB81" s="8"/>
      <c r="AC81" s="8"/>
    </row>
    <row r="82" spans="1:29" x14ac:dyDescent="0.25">
      <c r="A82" s="8">
        <v>15</v>
      </c>
      <c r="B82" s="31" t="s">
        <v>112</v>
      </c>
      <c r="C82" s="8">
        <v>43.178410999999997</v>
      </c>
      <c r="D82" s="8">
        <v>-79.049397999999997</v>
      </c>
      <c r="E82" s="8">
        <v>1</v>
      </c>
      <c r="F82" s="2"/>
      <c r="G82" s="23">
        <f t="shared" si="6"/>
        <v>0</v>
      </c>
      <c r="H82" s="2"/>
      <c r="I82" s="23"/>
      <c r="J82" s="10" t="s">
        <v>19</v>
      </c>
      <c r="K82" s="8"/>
      <c r="L82" s="8" t="s">
        <v>33</v>
      </c>
      <c r="M82" s="8" t="s">
        <v>83</v>
      </c>
      <c r="N82" s="8">
        <v>4</v>
      </c>
      <c r="O82" s="8">
        <v>0</v>
      </c>
      <c r="P82" s="8">
        <v>0</v>
      </c>
      <c r="Q82" s="8">
        <v>0</v>
      </c>
      <c r="R82" s="8">
        <v>0</v>
      </c>
      <c r="S82" s="8">
        <v>0</v>
      </c>
      <c r="T82" s="21">
        <f t="shared" si="9"/>
        <v>0</v>
      </c>
      <c r="U82" s="20"/>
      <c r="V82"/>
      <c r="Y82" s="8"/>
      <c r="Z82" s="8"/>
      <c r="AA82" s="8"/>
      <c r="AB82" s="8"/>
      <c r="AC82" s="8"/>
    </row>
    <row r="83" spans="1:29" x14ac:dyDescent="0.25">
      <c r="A83" s="8">
        <v>16</v>
      </c>
      <c r="B83" s="31" t="s">
        <v>112</v>
      </c>
      <c r="C83" s="8">
        <v>43.181927999999999</v>
      </c>
      <c r="D83" s="8">
        <v>-79.048997</v>
      </c>
      <c r="E83" s="8">
        <v>1</v>
      </c>
      <c r="F83" s="2"/>
      <c r="G83" s="23">
        <f t="shared" si="6"/>
        <v>0</v>
      </c>
      <c r="H83" s="2"/>
      <c r="I83" s="23"/>
      <c r="J83" s="10" t="s">
        <v>20</v>
      </c>
      <c r="K83" s="8"/>
      <c r="L83" s="8" t="s">
        <v>33</v>
      </c>
      <c r="M83" s="8" t="s">
        <v>81</v>
      </c>
      <c r="N83" s="8"/>
      <c r="O83" s="8"/>
      <c r="P83" s="8"/>
      <c r="Q83" s="8"/>
      <c r="R83" s="8"/>
      <c r="S83" s="8"/>
      <c r="T83" s="21" t="e">
        <f t="shared" si="9"/>
        <v>#DIV/0!</v>
      </c>
      <c r="U83" s="20"/>
      <c r="V83"/>
      <c r="Y83" s="8"/>
      <c r="Z83" s="8"/>
      <c r="AA83" s="8"/>
      <c r="AB83" s="8"/>
      <c r="AC83" s="8"/>
    </row>
    <row r="84" spans="1:29" x14ac:dyDescent="0.25">
      <c r="A84" s="8">
        <v>17</v>
      </c>
      <c r="B84" s="31" t="s">
        <v>112</v>
      </c>
      <c r="C84" s="8" t="s">
        <v>39</v>
      </c>
      <c r="D84" s="8" t="s">
        <v>39</v>
      </c>
      <c r="E84" s="8">
        <v>1</v>
      </c>
      <c r="F84" s="2"/>
      <c r="G84" s="23">
        <f t="shared" si="6"/>
        <v>0</v>
      </c>
      <c r="H84" s="2"/>
      <c r="I84" s="23"/>
      <c r="J84" s="10" t="s">
        <v>21</v>
      </c>
      <c r="K84" s="8"/>
      <c r="L84" s="8" t="s">
        <v>33</v>
      </c>
      <c r="M84" s="8"/>
      <c r="N84" s="8"/>
      <c r="O84" s="8"/>
      <c r="P84" s="8"/>
      <c r="Q84" s="8"/>
      <c r="R84" s="8"/>
      <c r="S84" s="8"/>
      <c r="T84" s="21" t="e">
        <f t="shared" si="9"/>
        <v>#DIV/0!</v>
      </c>
      <c r="U84" s="20"/>
      <c r="V84"/>
      <c r="Y84" s="8"/>
      <c r="Z84" s="8"/>
      <c r="AA84" s="8"/>
      <c r="AB84" s="8"/>
      <c r="AC84" s="8"/>
    </row>
    <row r="85" spans="1:29" x14ac:dyDescent="0.25">
      <c r="A85" s="8">
        <v>18</v>
      </c>
      <c r="B85" s="31" t="s">
        <v>112</v>
      </c>
      <c r="C85" s="8">
        <v>43.201146000000001</v>
      </c>
      <c r="D85" s="8">
        <v>-79.046282000000005</v>
      </c>
      <c r="E85" s="8">
        <v>1</v>
      </c>
      <c r="F85" s="2"/>
      <c r="G85" s="23">
        <f t="shared" si="6"/>
        <v>0</v>
      </c>
      <c r="H85" s="2"/>
      <c r="I85" s="23"/>
      <c r="J85" s="10" t="s">
        <v>22</v>
      </c>
      <c r="K85" s="8"/>
      <c r="L85" s="8" t="s">
        <v>33</v>
      </c>
      <c r="M85" s="8"/>
      <c r="N85" s="8"/>
      <c r="O85" s="8"/>
      <c r="P85" s="8"/>
      <c r="Q85" s="8"/>
      <c r="R85" s="8"/>
      <c r="S85" s="8"/>
      <c r="T85" s="21" t="s">
        <v>39</v>
      </c>
      <c r="U85" s="20"/>
      <c r="V85"/>
      <c r="Y85" s="8"/>
      <c r="Z85" s="8"/>
      <c r="AA85" s="8"/>
      <c r="AB85" s="8"/>
      <c r="AC85" s="8"/>
    </row>
    <row r="86" spans="1:29" x14ac:dyDescent="0.25">
      <c r="A86" s="8">
        <v>19</v>
      </c>
      <c r="B86" s="31" t="s">
        <v>112</v>
      </c>
      <c r="C86" s="8">
        <v>43.210343000000002</v>
      </c>
      <c r="D86" s="8">
        <v>-79.052486000000002</v>
      </c>
      <c r="E86" s="8">
        <v>1</v>
      </c>
      <c r="F86" s="2"/>
      <c r="G86" s="23">
        <f t="shared" si="6"/>
        <v>0</v>
      </c>
      <c r="H86" s="2"/>
      <c r="I86" s="23"/>
      <c r="J86" s="10" t="s">
        <v>23</v>
      </c>
      <c r="K86" s="8"/>
      <c r="L86" s="8" t="s">
        <v>33</v>
      </c>
      <c r="M86" s="8"/>
      <c r="N86" s="8"/>
      <c r="O86" s="8"/>
      <c r="P86" s="8"/>
      <c r="Q86" s="8"/>
      <c r="R86" s="8"/>
      <c r="S86" s="8"/>
      <c r="T86" s="21" t="s">
        <v>39</v>
      </c>
      <c r="U86" s="20"/>
      <c r="V86"/>
      <c r="Y86" s="8"/>
      <c r="Z86" s="8"/>
      <c r="AA86" s="8"/>
      <c r="AB86" s="8"/>
      <c r="AC86" s="8"/>
    </row>
    <row r="87" spans="1:29" x14ac:dyDescent="0.25">
      <c r="A87" s="8">
        <v>20</v>
      </c>
      <c r="B87" s="31" t="s">
        <v>112</v>
      </c>
      <c r="C87" s="8">
        <v>43.213721999999997</v>
      </c>
      <c r="D87" s="8">
        <v>-79.052201999999994</v>
      </c>
      <c r="E87" s="8">
        <v>1</v>
      </c>
      <c r="F87" s="2"/>
      <c r="G87" s="23">
        <f t="shared" si="6"/>
        <v>0</v>
      </c>
      <c r="H87" s="2"/>
      <c r="I87" s="23"/>
      <c r="J87" s="10" t="s">
        <v>24</v>
      </c>
      <c r="K87" s="8"/>
      <c r="L87" s="8" t="s">
        <v>33</v>
      </c>
      <c r="M87" s="8"/>
      <c r="N87" s="8"/>
      <c r="O87" s="8"/>
      <c r="P87" s="8"/>
      <c r="Q87" s="8"/>
      <c r="R87" s="8"/>
      <c r="S87" s="8"/>
      <c r="T87" s="21" t="s">
        <v>39</v>
      </c>
      <c r="U87" s="20"/>
      <c r="V87"/>
      <c r="Y87" s="8"/>
      <c r="Z87" s="8"/>
      <c r="AA87" s="8"/>
      <c r="AB87" s="8"/>
      <c r="AC87" s="8"/>
    </row>
    <row r="88" spans="1:29" x14ac:dyDescent="0.25">
      <c r="A88" s="8">
        <v>21</v>
      </c>
      <c r="B88" s="31" t="s">
        <v>112</v>
      </c>
      <c r="C88" s="8">
        <v>43.218359999999997</v>
      </c>
      <c r="D88" s="8">
        <v>-79.049813999999998</v>
      </c>
      <c r="E88" s="8">
        <v>1</v>
      </c>
      <c r="F88" s="2"/>
      <c r="G88" s="23">
        <f t="shared" si="6"/>
        <v>0</v>
      </c>
      <c r="H88" s="2"/>
      <c r="I88" s="23"/>
      <c r="J88" s="10" t="s">
        <v>25</v>
      </c>
      <c r="K88" s="8"/>
      <c r="L88" s="8" t="s">
        <v>34</v>
      </c>
      <c r="M88" s="8" t="s">
        <v>80</v>
      </c>
      <c r="N88" s="8">
        <v>3</v>
      </c>
      <c r="O88" s="8"/>
      <c r="P88" s="8"/>
      <c r="Q88" s="8"/>
      <c r="R88" s="8"/>
      <c r="S88" s="8"/>
      <c r="T88" s="21" t="e">
        <f t="shared" si="9"/>
        <v>#DIV/0!</v>
      </c>
      <c r="U88" s="20"/>
      <c r="V88"/>
      <c r="Y88" s="8"/>
      <c r="Z88" s="8"/>
      <c r="AA88" s="8"/>
      <c r="AB88" s="8"/>
      <c r="AC88" s="8"/>
    </row>
    <row r="89" spans="1:29" x14ac:dyDescent="0.25">
      <c r="A89" s="8">
        <v>22</v>
      </c>
      <c r="B89" s="31" t="s">
        <v>112</v>
      </c>
      <c r="C89" s="8">
        <v>43.222926999999999</v>
      </c>
      <c r="D89" s="8">
        <v>-79.049166999999997</v>
      </c>
      <c r="E89" s="8">
        <v>1</v>
      </c>
      <c r="F89" s="2"/>
      <c r="G89" s="23">
        <f t="shared" si="6"/>
        <v>0</v>
      </c>
      <c r="H89" s="2"/>
      <c r="I89" s="23"/>
      <c r="J89" s="12">
        <v>0.54583333333333328</v>
      </c>
      <c r="K89" s="8"/>
      <c r="L89" s="8"/>
      <c r="M89" s="8" t="s">
        <v>84</v>
      </c>
      <c r="N89" s="8">
        <v>2</v>
      </c>
      <c r="O89" s="8"/>
      <c r="P89" s="8"/>
      <c r="Q89" s="8"/>
      <c r="R89" s="8"/>
      <c r="S89" s="8"/>
      <c r="T89" s="21" t="e">
        <f t="shared" si="9"/>
        <v>#DIV/0!</v>
      </c>
      <c r="U89" s="20"/>
      <c r="V89"/>
      <c r="Y89" s="8"/>
      <c r="Z89" s="8"/>
      <c r="AA89" s="8"/>
      <c r="AB89" s="8"/>
      <c r="AC89" s="8"/>
    </row>
    <row r="90" spans="1:29" x14ac:dyDescent="0.25">
      <c r="A90" s="8">
        <v>23</v>
      </c>
      <c r="B90" s="31" t="s">
        <v>112</v>
      </c>
      <c r="C90" s="8">
        <v>43.229861</v>
      </c>
      <c r="D90" s="8">
        <v>-79.051036999999994</v>
      </c>
      <c r="E90" s="8">
        <v>1</v>
      </c>
      <c r="F90" s="2"/>
      <c r="G90" s="23">
        <f t="shared" si="6"/>
        <v>0</v>
      </c>
      <c r="H90" s="2"/>
      <c r="I90" s="23"/>
      <c r="J90" s="12">
        <v>0.55694444444444446</v>
      </c>
      <c r="K90" s="8"/>
      <c r="L90" s="8" t="s">
        <v>35</v>
      </c>
      <c r="M90" s="8" t="s">
        <v>85</v>
      </c>
      <c r="N90" s="8">
        <v>3</v>
      </c>
      <c r="O90" s="8"/>
      <c r="P90" s="8"/>
      <c r="Q90" s="8"/>
      <c r="R90" s="8"/>
      <c r="S90" s="8"/>
      <c r="T90" s="21" t="e">
        <f t="shared" si="9"/>
        <v>#DIV/0!</v>
      </c>
      <c r="U90" s="20"/>
      <c r="V90"/>
      <c r="Y90" s="8"/>
      <c r="Z90" s="8"/>
      <c r="AA90" s="8"/>
      <c r="AB90" s="8"/>
      <c r="AC90" s="8"/>
    </row>
    <row r="91" spans="1:29" x14ac:dyDescent="0.25">
      <c r="A91" s="8">
        <v>24</v>
      </c>
      <c r="B91" s="31" t="s">
        <v>112</v>
      </c>
      <c r="C91" s="8">
        <v>43.254648000000003</v>
      </c>
      <c r="D91" s="8">
        <v>-79.052302999999995</v>
      </c>
      <c r="E91" s="8">
        <v>1</v>
      </c>
      <c r="F91" s="2"/>
      <c r="G91" s="23">
        <f t="shared" si="6"/>
        <v>0</v>
      </c>
      <c r="H91" s="2"/>
      <c r="I91" s="23"/>
      <c r="J91" s="12">
        <v>0.57013888888888886</v>
      </c>
      <c r="K91" s="8"/>
      <c r="L91" s="8"/>
      <c r="M91" s="8" t="s">
        <v>86</v>
      </c>
      <c r="N91" s="8">
        <v>3</v>
      </c>
      <c r="O91" s="8"/>
      <c r="P91" s="8"/>
      <c r="Q91" s="8"/>
      <c r="R91" s="8"/>
      <c r="S91" s="8"/>
      <c r="T91" s="21" t="e">
        <f t="shared" si="9"/>
        <v>#DIV/0!</v>
      </c>
      <c r="U91" s="20"/>
      <c r="V91"/>
      <c r="Y91" s="2"/>
      <c r="Z91" s="2"/>
      <c r="AA91" s="2"/>
      <c r="AB91" s="2"/>
      <c r="AC91" s="2"/>
    </row>
    <row r="92" spans="1:29" x14ac:dyDescent="0.25">
      <c r="A92" s="8">
        <v>25</v>
      </c>
      <c r="B92" s="31" t="s">
        <v>112</v>
      </c>
      <c r="C92" s="8">
        <v>43.256158999999997</v>
      </c>
      <c r="D92" s="8">
        <v>-79.053700000000006</v>
      </c>
      <c r="E92" s="8">
        <v>1</v>
      </c>
      <c r="F92" s="2"/>
      <c r="G92" s="23">
        <f t="shared" si="6"/>
        <v>0</v>
      </c>
      <c r="H92" s="2"/>
      <c r="I92" s="23"/>
      <c r="J92" s="12">
        <v>0.57986111111111105</v>
      </c>
      <c r="K92" s="8"/>
      <c r="L92" s="8" t="s">
        <v>33</v>
      </c>
      <c r="M92" s="8"/>
      <c r="N92" s="8"/>
      <c r="O92" s="8"/>
      <c r="P92" s="8"/>
      <c r="Q92" s="8"/>
      <c r="R92" s="8"/>
      <c r="S92" s="8"/>
      <c r="T92" s="21" t="s">
        <v>39</v>
      </c>
      <c r="U92" s="20"/>
      <c r="V92"/>
      <c r="Y92" s="2"/>
      <c r="Z92" s="2"/>
      <c r="AA92" s="2"/>
      <c r="AB92" s="2"/>
      <c r="AC92" s="2"/>
    </row>
    <row r="93" spans="1:29" x14ac:dyDescent="0.25">
      <c r="A93" s="8">
        <v>26</v>
      </c>
      <c r="B93" s="31" t="s">
        <v>112</v>
      </c>
      <c r="C93" s="8">
        <v>43.261074000000001</v>
      </c>
      <c r="D93" s="8">
        <v>-79.061966999999996</v>
      </c>
      <c r="E93" s="8">
        <v>1</v>
      </c>
      <c r="F93" s="2"/>
      <c r="G93" s="23">
        <f t="shared" si="6"/>
        <v>0</v>
      </c>
      <c r="H93" s="2"/>
      <c r="I93" s="23"/>
      <c r="J93" s="12">
        <v>0.59097222222222223</v>
      </c>
      <c r="K93" s="8"/>
      <c r="L93" s="8"/>
      <c r="M93" s="8" t="s">
        <v>87</v>
      </c>
      <c r="N93" s="8">
        <v>3</v>
      </c>
      <c r="O93" s="8"/>
      <c r="P93" s="8"/>
      <c r="Q93" s="8"/>
      <c r="R93" s="8"/>
      <c r="S93" s="8"/>
      <c r="T93" s="21" t="e">
        <f t="shared" si="9"/>
        <v>#DIV/0!</v>
      </c>
      <c r="U93" s="20"/>
      <c r="V93"/>
      <c r="Y93" s="2"/>
      <c r="Z93" s="2"/>
      <c r="AA93" s="2"/>
      <c r="AB93" s="2"/>
      <c r="AC93" s="2"/>
    </row>
    <row r="94" spans="1:29" x14ac:dyDescent="0.25">
      <c r="A94" s="8">
        <v>27</v>
      </c>
      <c r="B94" s="31" t="s">
        <v>112</v>
      </c>
      <c r="C94" s="8">
        <v>43.211981999999999</v>
      </c>
      <c r="D94" s="8">
        <v>-79.053030000000007</v>
      </c>
      <c r="E94" s="8">
        <v>1</v>
      </c>
      <c r="F94" s="2"/>
      <c r="G94" s="23">
        <f t="shared" si="6"/>
        <v>0</v>
      </c>
      <c r="H94" s="2"/>
      <c r="I94" s="23"/>
      <c r="J94" s="12">
        <v>0.40138888888888885</v>
      </c>
      <c r="K94" s="8"/>
      <c r="L94" s="8" t="s">
        <v>33</v>
      </c>
      <c r="M94" s="8"/>
      <c r="N94" s="8"/>
      <c r="O94" s="8"/>
      <c r="P94" s="8"/>
      <c r="Q94" s="8"/>
      <c r="R94" s="8"/>
      <c r="S94" s="8"/>
      <c r="T94" s="21" t="s">
        <v>39</v>
      </c>
      <c r="U94" s="20"/>
      <c r="V94"/>
      <c r="Y94" s="2"/>
      <c r="Z94" s="2"/>
      <c r="AA94" s="2"/>
      <c r="AB94" s="2"/>
      <c r="AC94" s="2"/>
    </row>
    <row r="95" spans="1:29" x14ac:dyDescent="0.25">
      <c r="A95" s="8">
        <v>28</v>
      </c>
      <c r="B95" s="31" t="s">
        <v>112</v>
      </c>
      <c r="C95" s="8">
        <v>43.214880999999998</v>
      </c>
      <c r="D95" s="8">
        <v>-79.052249000000003</v>
      </c>
      <c r="E95" s="8">
        <v>1</v>
      </c>
      <c r="F95" s="2"/>
      <c r="G95" s="23">
        <f t="shared" si="6"/>
        <v>0</v>
      </c>
      <c r="H95" s="2"/>
      <c r="I95" s="23"/>
      <c r="J95" s="12">
        <v>0.41180555555555554</v>
      </c>
      <c r="K95" s="8"/>
      <c r="L95" s="8"/>
      <c r="M95" s="8" t="s">
        <v>87</v>
      </c>
      <c r="N95" s="8">
        <v>3</v>
      </c>
      <c r="O95" s="8"/>
      <c r="P95" s="8"/>
      <c r="Q95" s="8"/>
      <c r="R95" s="8"/>
      <c r="S95" s="8"/>
      <c r="T95" s="21" t="e">
        <f t="shared" si="9"/>
        <v>#DIV/0!</v>
      </c>
      <c r="U95" s="20"/>
      <c r="V95"/>
      <c r="Y95" s="2"/>
      <c r="Z95" s="2"/>
      <c r="AA95" s="2"/>
      <c r="AB95" s="2"/>
      <c r="AC95" s="2"/>
    </row>
    <row r="96" spans="1:29" x14ac:dyDescent="0.25">
      <c r="A96" s="8">
        <v>29</v>
      </c>
      <c r="B96" s="31" t="s">
        <v>112</v>
      </c>
      <c r="C96" s="8">
        <v>43.215974000000003</v>
      </c>
      <c r="D96" s="8">
        <v>-79.051871000000006</v>
      </c>
      <c r="E96" s="8">
        <v>1</v>
      </c>
      <c r="F96" s="2"/>
      <c r="G96" s="23">
        <f t="shared" si="6"/>
        <v>0</v>
      </c>
      <c r="H96" s="2"/>
      <c r="I96" s="23"/>
      <c r="J96" s="12">
        <v>0.42152777777777778</v>
      </c>
      <c r="K96" s="8"/>
      <c r="L96" s="8"/>
      <c r="M96" s="8" t="s">
        <v>67</v>
      </c>
      <c r="N96" s="8">
        <v>1</v>
      </c>
      <c r="O96" s="8"/>
      <c r="P96" s="8"/>
      <c r="Q96" s="8"/>
      <c r="R96" s="8"/>
      <c r="S96" s="8"/>
      <c r="T96" s="21" t="e">
        <f t="shared" si="9"/>
        <v>#DIV/0!</v>
      </c>
      <c r="U96" s="20"/>
      <c r="V96"/>
      <c r="Y96" s="2"/>
      <c r="Z96" s="2"/>
      <c r="AA96" s="2"/>
      <c r="AB96" s="2"/>
      <c r="AC96" s="2"/>
    </row>
    <row r="97" spans="1:29" x14ac:dyDescent="0.25">
      <c r="A97" s="8">
        <v>30</v>
      </c>
      <c r="B97" s="31" t="s">
        <v>112</v>
      </c>
      <c r="C97" s="8">
        <v>43.218259000000003</v>
      </c>
      <c r="D97" s="8">
        <v>-79.050567000000001</v>
      </c>
      <c r="E97" s="8">
        <v>1</v>
      </c>
      <c r="F97" s="2"/>
      <c r="G97" s="23">
        <f t="shared" si="6"/>
        <v>0</v>
      </c>
      <c r="H97" s="2"/>
      <c r="I97" s="23"/>
      <c r="J97" s="12">
        <v>0.43055555555555558</v>
      </c>
      <c r="K97" s="8"/>
      <c r="L97" s="8"/>
      <c r="M97" s="8" t="s">
        <v>88</v>
      </c>
      <c r="N97" s="8">
        <v>4</v>
      </c>
      <c r="O97" s="8"/>
      <c r="P97" s="8"/>
      <c r="Q97" s="8"/>
      <c r="R97" s="8"/>
      <c r="S97" s="8"/>
      <c r="T97" s="21" t="e">
        <f t="shared" si="9"/>
        <v>#DIV/0!</v>
      </c>
      <c r="U97" s="20"/>
      <c r="V97"/>
      <c r="Y97" s="2"/>
      <c r="Z97" s="2"/>
      <c r="AA97" s="2"/>
      <c r="AB97" s="2"/>
      <c r="AC97" s="2"/>
    </row>
    <row r="98" spans="1:29" x14ac:dyDescent="0.25">
      <c r="A98" s="8">
        <v>31</v>
      </c>
      <c r="B98" s="31" t="s">
        <v>112</v>
      </c>
      <c r="C98" s="8">
        <v>43.220390000000002</v>
      </c>
      <c r="D98" s="8">
        <v>-79.049553000000003</v>
      </c>
      <c r="E98" s="8">
        <v>1</v>
      </c>
      <c r="F98" s="2"/>
      <c r="G98" s="23">
        <f t="shared" si="6"/>
        <v>0</v>
      </c>
      <c r="H98" s="2"/>
      <c r="I98" s="23"/>
      <c r="J98" s="12">
        <v>0.43888888888888888</v>
      </c>
      <c r="K98" s="8"/>
      <c r="L98" s="8"/>
      <c r="M98" s="8" t="s">
        <v>88</v>
      </c>
      <c r="N98" s="8">
        <v>4</v>
      </c>
      <c r="O98" s="8"/>
      <c r="P98" s="8"/>
      <c r="Q98" s="8"/>
      <c r="R98" s="8"/>
      <c r="S98" s="8"/>
      <c r="T98" s="21" t="e">
        <f t="shared" si="9"/>
        <v>#DIV/0!</v>
      </c>
      <c r="U98" s="20"/>
      <c r="V98"/>
      <c r="Y98" s="2"/>
      <c r="Z98" s="2"/>
      <c r="AA98" s="2"/>
      <c r="AB98" s="2"/>
      <c r="AC98" s="2"/>
    </row>
    <row r="99" spans="1:29" x14ac:dyDescent="0.25">
      <c r="A99" s="8">
        <v>32</v>
      </c>
      <c r="B99" s="31" t="s">
        <v>112</v>
      </c>
      <c r="C99" s="8">
        <v>43.220832000000001</v>
      </c>
      <c r="D99" s="8">
        <v>-79.048833999999999</v>
      </c>
      <c r="E99" s="8">
        <v>1</v>
      </c>
      <c r="F99" s="2"/>
      <c r="G99" s="23">
        <f t="shared" si="6"/>
        <v>0</v>
      </c>
      <c r="H99" s="2"/>
      <c r="I99" s="23"/>
      <c r="J99" s="12">
        <v>0.45</v>
      </c>
      <c r="K99" s="8" t="s">
        <v>32</v>
      </c>
      <c r="L99" s="8"/>
      <c r="M99" s="8" t="s">
        <v>89</v>
      </c>
      <c r="N99" s="8">
        <v>3</v>
      </c>
      <c r="O99" s="8" t="s">
        <v>107</v>
      </c>
      <c r="P99" s="8"/>
      <c r="Q99" s="8"/>
      <c r="R99" s="8"/>
      <c r="S99" s="8"/>
      <c r="T99" s="21" t="e">
        <f t="shared" si="9"/>
        <v>#DIV/0!</v>
      </c>
      <c r="U99" s="20"/>
      <c r="V99"/>
      <c r="Y99" s="2"/>
      <c r="Z99" s="2"/>
      <c r="AA99" s="2"/>
      <c r="AB99" s="2"/>
      <c r="AC99" s="2"/>
    </row>
    <row r="100" spans="1:29" x14ac:dyDescent="0.25">
      <c r="A100" s="8">
        <v>33</v>
      </c>
      <c r="B100" s="31" t="s">
        <v>112</v>
      </c>
      <c r="C100" s="8">
        <v>43.221774000000003</v>
      </c>
      <c r="D100" s="8">
        <v>-79.049634999999995</v>
      </c>
      <c r="E100" s="8">
        <v>1</v>
      </c>
      <c r="F100" s="2"/>
      <c r="G100" s="23">
        <f t="shared" si="6"/>
        <v>0</v>
      </c>
      <c r="H100" s="2"/>
      <c r="I100" s="23"/>
      <c r="J100" s="12">
        <v>0.45902777777777781</v>
      </c>
      <c r="K100" s="8"/>
      <c r="L100" s="8"/>
      <c r="M100" s="8" t="s">
        <v>90</v>
      </c>
      <c r="N100" s="8">
        <v>2</v>
      </c>
      <c r="O100" s="8"/>
      <c r="P100" s="8"/>
      <c r="Q100" s="8"/>
      <c r="R100" s="8"/>
      <c r="S100" s="8"/>
      <c r="T100" s="21" t="e">
        <f t="shared" si="9"/>
        <v>#DIV/0!</v>
      </c>
      <c r="U100" s="20"/>
      <c r="V100"/>
      <c r="Y100" s="2"/>
      <c r="Z100" s="2"/>
      <c r="AA100" s="2"/>
      <c r="AB100" s="2"/>
      <c r="AC100" s="2"/>
    </row>
    <row r="101" spans="1:29" x14ac:dyDescent="0.25">
      <c r="A101" s="8">
        <v>34</v>
      </c>
      <c r="B101" s="31" t="s">
        <v>112</v>
      </c>
      <c r="C101" s="8">
        <v>43.223827999999997</v>
      </c>
      <c r="D101" s="8">
        <v>-79.050154000000006</v>
      </c>
      <c r="E101" s="8">
        <v>1</v>
      </c>
      <c r="F101" s="2"/>
      <c r="G101" s="23">
        <f t="shared" si="6"/>
        <v>0</v>
      </c>
      <c r="H101" s="2"/>
      <c r="I101" s="23"/>
      <c r="J101" s="12">
        <v>0.4694444444444445</v>
      </c>
      <c r="K101" s="8"/>
      <c r="L101" s="8" t="s">
        <v>41</v>
      </c>
      <c r="M101" s="8" t="s">
        <v>90</v>
      </c>
      <c r="N101" s="8">
        <v>2</v>
      </c>
      <c r="O101" s="8"/>
      <c r="P101" s="8"/>
      <c r="Q101" s="8"/>
      <c r="R101" s="8"/>
      <c r="S101" s="8"/>
      <c r="T101" s="21" t="e">
        <f t="shared" si="9"/>
        <v>#DIV/0!</v>
      </c>
      <c r="U101" s="20"/>
      <c r="V101"/>
      <c r="Y101" s="2"/>
      <c r="Z101" s="2"/>
      <c r="AA101" s="2"/>
      <c r="AB101" s="2"/>
      <c r="AC101" s="2"/>
    </row>
    <row r="102" spans="1:29" x14ac:dyDescent="0.25">
      <c r="A102" s="8">
        <v>35</v>
      </c>
      <c r="B102" s="31" t="s">
        <v>112</v>
      </c>
      <c r="C102" s="8">
        <v>43.225866000000003</v>
      </c>
      <c r="D102" s="8">
        <v>-79.050152999999995</v>
      </c>
      <c r="E102" s="8">
        <v>1</v>
      </c>
      <c r="F102" s="2"/>
      <c r="G102" s="23">
        <f t="shared" si="6"/>
        <v>0</v>
      </c>
      <c r="H102" s="2"/>
      <c r="I102" s="23"/>
      <c r="J102" s="12">
        <v>0.47847222222222219</v>
      </c>
      <c r="K102" s="8"/>
      <c r="L102" s="8"/>
      <c r="M102" s="8" t="s">
        <v>91</v>
      </c>
      <c r="N102" s="8">
        <v>2</v>
      </c>
      <c r="O102" s="8"/>
      <c r="P102" s="8"/>
      <c r="Q102" s="8"/>
      <c r="R102" s="8"/>
      <c r="S102" s="8"/>
      <c r="T102" s="21" t="e">
        <f t="shared" si="9"/>
        <v>#DIV/0!</v>
      </c>
      <c r="U102" s="20"/>
      <c r="V102"/>
      <c r="Y102" s="2"/>
      <c r="Z102" s="2"/>
      <c r="AA102" s="2"/>
      <c r="AB102" s="2"/>
      <c r="AC102" s="2"/>
    </row>
    <row r="103" spans="1:29" x14ac:dyDescent="0.25">
      <c r="A103" s="8">
        <v>36</v>
      </c>
      <c r="B103" s="31" t="s">
        <v>112</v>
      </c>
      <c r="C103" s="8">
        <v>43.22945</v>
      </c>
      <c r="D103" s="8">
        <v>-79.051051000000001</v>
      </c>
      <c r="E103" s="8">
        <v>1</v>
      </c>
      <c r="F103" s="2"/>
      <c r="G103" s="23">
        <f t="shared" si="6"/>
        <v>0</v>
      </c>
      <c r="H103" s="2"/>
      <c r="I103" s="23"/>
      <c r="J103" s="12">
        <v>0.48888888888888887</v>
      </c>
      <c r="K103" s="8"/>
      <c r="L103" s="8"/>
      <c r="M103" s="8" t="s">
        <v>92</v>
      </c>
      <c r="N103" s="8">
        <v>1</v>
      </c>
      <c r="O103" s="8"/>
      <c r="P103" s="8"/>
      <c r="Q103" s="8"/>
      <c r="R103" s="8"/>
      <c r="S103" s="8"/>
      <c r="T103" s="21" t="e">
        <f t="shared" si="9"/>
        <v>#DIV/0!</v>
      </c>
      <c r="U103" s="20"/>
      <c r="V103"/>
    </row>
    <row r="104" spans="1:29" x14ac:dyDescent="0.25">
      <c r="A104" s="8">
        <v>37</v>
      </c>
      <c r="B104" s="31" t="s">
        <v>112</v>
      </c>
      <c r="C104" s="8">
        <v>43.231332999999999</v>
      </c>
      <c r="D104" s="8">
        <v>-79.051569999999998</v>
      </c>
      <c r="E104" s="8">
        <v>1</v>
      </c>
      <c r="F104" s="2"/>
      <c r="G104" s="23">
        <f t="shared" si="6"/>
        <v>0</v>
      </c>
      <c r="H104" s="2"/>
      <c r="I104" s="23"/>
      <c r="J104" s="12">
        <v>0.4993055555555555</v>
      </c>
      <c r="K104" s="8"/>
      <c r="L104" s="8" t="s">
        <v>33</v>
      </c>
      <c r="M104" s="8"/>
      <c r="N104" s="8"/>
      <c r="O104" s="8"/>
      <c r="P104" s="8"/>
      <c r="Q104" s="8"/>
      <c r="R104" s="8"/>
      <c r="S104" s="8"/>
      <c r="T104" s="21" t="s">
        <v>39</v>
      </c>
      <c r="U104" s="20"/>
      <c r="V104"/>
    </row>
    <row r="105" spans="1:29" x14ac:dyDescent="0.25">
      <c r="A105" s="8">
        <v>38</v>
      </c>
      <c r="B105" s="31" t="s">
        <v>112</v>
      </c>
      <c r="C105" s="8">
        <v>43.239395000000002</v>
      </c>
      <c r="D105" s="8">
        <v>-79.052531000000002</v>
      </c>
      <c r="E105" s="8">
        <v>1</v>
      </c>
      <c r="F105" s="2"/>
      <c r="G105" s="23">
        <f t="shared" si="6"/>
        <v>0</v>
      </c>
      <c r="H105" s="2"/>
      <c r="I105" s="23"/>
      <c r="J105" s="12">
        <v>0.51111111111111118</v>
      </c>
      <c r="K105" s="8"/>
      <c r="L105" s="8"/>
      <c r="M105" s="8" t="s">
        <v>90</v>
      </c>
      <c r="N105" s="8">
        <v>2</v>
      </c>
      <c r="O105" s="8"/>
      <c r="P105" s="8"/>
      <c r="Q105" s="8"/>
      <c r="R105" s="8"/>
      <c r="S105" s="8"/>
      <c r="T105" s="21" t="e">
        <f t="shared" si="9"/>
        <v>#DIV/0!</v>
      </c>
      <c r="U105" s="20"/>
      <c r="V105"/>
    </row>
    <row r="106" spans="1:29" x14ac:dyDescent="0.25">
      <c r="A106" s="2">
        <v>39</v>
      </c>
      <c r="B106" s="3">
        <v>42685</v>
      </c>
      <c r="C106" s="2">
        <v>43.262849000000003</v>
      </c>
      <c r="D106" s="2">
        <v>-79.065579</v>
      </c>
      <c r="E106" s="2">
        <v>2</v>
      </c>
      <c r="F106" s="2"/>
      <c r="G106" s="23">
        <f t="shared" si="6"/>
        <v>0</v>
      </c>
      <c r="H106" s="2"/>
      <c r="I106" s="23"/>
      <c r="J106" s="6">
        <v>0.5229166666666667</v>
      </c>
      <c r="K106" s="8" t="s">
        <v>27</v>
      </c>
      <c r="L106" s="2"/>
      <c r="M106" s="2" t="s">
        <v>93</v>
      </c>
      <c r="N106" s="2">
        <v>3</v>
      </c>
      <c r="O106" s="2">
        <v>0</v>
      </c>
      <c r="P106" s="2">
        <v>0</v>
      </c>
      <c r="Q106" s="2">
        <v>0</v>
      </c>
      <c r="R106" s="2">
        <v>0</v>
      </c>
      <c r="S106" s="2">
        <v>0</v>
      </c>
      <c r="T106" s="20">
        <f t="shared" si="9"/>
        <v>0</v>
      </c>
      <c r="U106" s="20">
        <f t="shared" ref="U106:U117" si="10">T106/0.129</f>
        <v>0</v>
      </c>
      <c r="V106"/>
    </row>
    <row r="107" spans="1:29" x14ac:dyDescent="0.25">
      <c r="A107" s="2">
        <v>40</v>
      </c>
      <c r="B107" s="3">
        <v>42685</v>
      </c>
      <c r="C107" s="2">
        <v>43.263814000000004</v>
      </c>
      <c r="D107" s="2">
        <v>-79.064678999999998</v>
      </c>
      <c r="E107" s="2">
        <v>2</v>
      </c>
      <c r="F107" s="2"/>
      <c r="G107" s="23">
        <f t="shared" si="6"/>
        <v>0</v>
      </c>
      <c r="H107" s="2"/>
      <c r="I107" s="23"/>
      <c r="J107" s="6">
        <v>0.53125</v>
      </c>
      <c r="K107" s="8" t="s">
        <v>27</v>
      </c>
      <c r="L107" s="2"/>
      <c r="M107" s="2" t="s">
        <v>80</v>
      </c>
      <c r="N107" s="2">
        <v>3</v>
      </c>
      <c r="O107" s="2">
        <v>0</v>
      </c>
      <c r="P107" s="2">
        <v>0</v>
      </c>
      <c r="Q107" s="2">
        <v>0</v>
      </c>
      <c r="R107" s="2">
        <v>0</v>
      </c>
      <c r="S107" s="2">
        <v>0</v>
      </c>
      <c r="T107" s="20">
        <f t="shared" si="9"/>
        <v>0</v>
      </c>
      <c r="U107" s="20">
        <f t="shared" si="10"/>
        <v>0</v>
      </c>
      <c r="V107"/>
    </row>
    <row r="108" spans="1:29" x14ac:dyDescent="0.25">
      <c r="A108" s="2">
        <v>41</v>
      </c>
      <c r="B108" s="3">
        <v>42685</v>
      </c>
      <c r="C108" s="2">
        <v>43.264868999999997</v>
      </c>
      <c r="D108" s="7">
        <v>-79.062889999999996</v>
      </c>
      <c r="E108" s="2">
        <v>2</v>
      </c>
      <c r="F108" s="2"/>
      <c r="G108" s="23">
        <f t="shared" si="6"/>
        <v>0</v>
      </c>
      <c r="H108" s="2"/>
      <c r="I108" s="23"/>
      <c r="J108" s="6">
        <v>0.54097222222222219</v>
      </c>
      <c r="K108" s="8" t="s">
        <v>27</v>
      </c>
      <c r="L108" s="2"/>
      <c r="M108" s="2" t="s">
        <v>94</v>
      </c>
      <c r="N108" s="2">
        <v>4</v>
      </c>
      <c r="O108" s="2">
        <v>0</v>
      </c>
      <c r="P108" s="2">
        <v>0</v>
      </c>
      <c r="Q108" s="2">
        <v>0</v>
      </c>
      <c r="R108" s="2">
        <v>0</v>
      </c>
      <c r="S108" s="2">
        <v>0</v>
      </c>
      <c r="T108" s="20">
        <f t="shared" si="9"/>
        <v>0</v>
      </c>
      <c r="U108" s="20">
        <f t="shared" si="10"/>
        <v>0</v>
      </c>
      <c r="V108"/>
    </row>
    <row r="109" spans="1:29" x14ac:dyDescent="0.25">
      <c r="A109" s="2">
        <v>42</v>
      </c>
      <c r="B109" s="3">
        <v>42685</v>
      </c>
      <c r="C109" s="2">
        <v>43.265540000000001</v>
      </c>
      <c r="D109" s="2">
        <v>-79.061087999999998</v>
      </c>
      <c r="E109" s="2">
        <v>2</v>
      </c>
      <c r="F109" s="2"/>
      <c r="G109" s="23">
        <f t="shared" si="6"/>
        <v>0</v>
      </c>
      <c r="H109" s="2"/>
      <c r="I109" s="23"/>
      <c r="J109" s="6">
        <v>0.55069444444444449</v>
      </c>
      <c r="K109" s="8" t="s">
        <v>27</v>
      </c>
      <c r="L109" s="2"/>
      <c r="M109" s="2" t="s">
        <v>95</v>
      </c>
      <c r="N109" s="2">
        <v>4</v>
      </c>
      <c r="O109" s="2">
        <v>0</v>
      </c>
      <c r="P109" s="2">
        <v>0</v>
      </c>
      <c r="Q109" s="2">
        <v>0</v>
      </c>
      <c r="R109" s="2">
        <v>0</v>
      </c>
      <c r="S109" s="2">
        <v>0</v>
      </c>
      <c r="T109" s="20">
        <f t="shared" si="9"/>
        <v>0</v>
      </c>
      <c r="U109" s="20">
        <f t="shared" si="10"/>
        <v>0</v>
      </c>
      <c r="V109"/>
    </row>
    <row r="110" spans="1:29" x14ac:dyDescent="0.25">
      <c r="A110" s="2">
        <v>43</v>
      </c>
      <c r="B110" s="3">
        <v>42685</v>
      </c>
      <c r="C110" s="2">
        <v>43.265931000000002</v>
      </c>
      <c r="D110" s="2">
        <v>-79.057946999999999</v>
      </c>
      <c r="E110" s="2">
        <v>2</v>
      </c>
      <c r="F110" s="2"/>
      <c r="G110" s="23">
        <f t="shared" si="6"/>
        <v>0</v>
      </c>
      <c r="H110" s="2"/>
      <c r="I110" s="23"/>
      <c r="J110" s="6">
        <v>0.60555555555555551</v>
      </c>
      <c r="K110" s="8" t="s">
        <v>32</v>
      </c>
      <c r="L110" s="2"/>
      <c r="M110" s="2" t="s">
        <v>95</v>
      </c>
      <c r="N110" s="2">
        <v>4</v>
      </c>
      <c r="O110" s="2" t="s">
        <v>106</v>
      </c>
      <c r="P110" s="2"/>
      <c r="Q110" s="2"/>
      <c r="R110" s="2"/>
      <c r="S110" s="2"/>
      <c r="T110" s="20" t="e">
        <f t="shared" si="9"/>
        <v>#DIV/0!</v>
      </c>
      <c r="U110" s="20"/>
      <c r="V110"/>
    </row>
    <row r="111" spans="1:29" x14ac:dyDescent="0.25">
      <c r="A111" s="2">
        <v>44</v>
      </c>
      <c r="B111" s="3">
        <v>42685</v>
      </c>
      <c r="C111" s="2">
        <v>43.267164000000001</v>
      </c>
      <c r="D111" s="2">
        <v>-79.055981000000003</v>
      </c>
      <c r="E111" s="2">
        <v>2</v>
      </c>
      <c r="F111" s="2"/>
      <c r="G111" s="23">
        <f t="shared" si="6"/>
        <v>0</v>
      </c>
      <c r="H111" s="2"/>
      <c r="I111" s="23"/>
      <c r="J111" s="6">
        <v>0.61458333333333337</v>
      </c>
      <c r="K111" s="8"/>
      <c r="L111" s="2"/>
      <c r="M111" s="2" t="s">
        <v>96</v>
      </c>
      <c r="N111" s="2">
        <v>2</v>
      </c>
      <c r="O111" s="2">
        <v>0</v>
      </c>
      <c r="P111" s="2">
        <v>0</v>
      </c>
      <c r="Q111" s="2">
        <v>0</v>
      </c>
      <c r="R111" s="2">
        <v>0</v>
      </c>
      <c r="S111" s="2">
        <v>0</v>
      </c>
      <c r="T111" s="20">
        <f t="shared" si="9"/>
        <v>0</v>
      </c>
      <c r="U111" s="20">
        <f t="shared" si="10"/>
        <v>0</v>
      </c>
      <c r="V111"/>
    </row>
    <row r="112" spans="1:29" x14ac:dyDescent="0.25">
      <c r="A112" s="2">
        <v>45</v>
      </c>
      <c r="B112" s="3">
        <v>42685</v>
      </c>
      <c r="C112" s="2">
        <v>43.269081999999997</v>
      </c>
      <c r="D112" s="2">
        <v>-79.055132999999998</v>
      </c>
      <c r="E112" s="2">
        <v>2</v>
      </c>
      <c r="F112" s="2"/>
      <c r="G112" s="23">
        <f t="shared" si="6"/>
        <v>0</v>
      </c>
      <c r="H112" s="2"/>
      <c r="I112" s="23"/>
      <c r="J112" s="6">
        <v>0.62361111111111112</v>
      </c>
      <c r="K112" s="8"/>
      <c r="L112" s="2"/>
      <c r="M112" s="2" t="s">
        <v>87</v>
      </c>
      <c r="N112" s="2">
        <v>3</v>
      </c>
      <c r="O112" s="2">
        <v>0</v>
      </c>
      <c r="P112" s="2">
        <v>0</v>
      </c>
      <c r="Q112" s="2">
        <v>0</v>
      </c>
      <c r="R112" s="2">
        <v>0</v>
      </c>
      <c r="S112" s="2">
        <v>0</v>
      </c>
      <c r="T112" s="20">
        <f t="shared" si="9"/>
        <v>0</v>
      </c>
      <c r="U112" s="20">
        <f t="shared" si="10"/>
        <v>0</v>
      </c>
      <c r="V112"/>
    </row>
    <row r="113" spans="1:29" x14ac:dyDescent="0.25">
      <c r="A113" s="2">
        <v>46</v>
      </c>
      <c r="B113" s="3">
        <v>42685</v>
      </c>
      <c r="C113" s="2">
        <v>43.270322999999998</v>
      </c>
      <c r="D113" s="2">
        <v>-79.055486000000002</v>
      </c>
      <c r="E113" s="2">
        <v>2</v>
      </c>
      <c r="F113" s="2"/>
      <c r="G113" s="23">
        <f t="shared" si="6"/>
        <v>0</v>
      </c>
      <c r="H113" s="2"/>
      <c r="I113" s="23"/>
      <c r="J113" s="6">
        <v>0.63402777777777775</v>
      </c>
      <c r="K113" s="8"/>
      <c r="L113" s="2" t="s">
        <v>42</v>
      </c>
      <c r="M113" s="2" t="s">
        <v>90</v>
      </c>
      <c r="N113" s="2">
        <v>2</v>
      </c>
      <c r="O113" s="2">
        <v>0</v>
      </c>
      <c r="P113" s="2">
        <v>0</v>
      </c>
      <c r="Q113" s="2">
        <v>0</v>
      </c>
      <c r="R113" s="2">
        <v>0</v>
      </c>
      <c r="S113" s="2">
        <v>0</v>
      </c>
      <c r="T113" s="20">
        <f t="shared" si="9"/>
        <v>0</v>
      </c>
      <c r="U113" s="20">
        <f t="shared" si="10"/>
        <v>0</v>
      </c>
      <c r="V113"/>
      <c r="Y113" s="2"/>
      <c r="Z113" s="2"/>
      <c r="AA113" s="2"/>
      <c r="AB113" s="2"/>
      <c r="AC113" s="2"/>
    </row>
    <row r="114" spans="1:29" x14ac:dyDescent="0.25">
      <c r="A114" s="2">
        <v>47</v>
      </c>
      <c r="B114" s="3">
        <v>42685</v>
      </c>
      <c r="C114" s="2">
        <v>43.269649000000001</v>
      </c>
      <c r="D114" s="2">
        <v>-79.057501000000002</v>
      </c>
      <c r="E114" s="2">
        <v>2</v>
      </c>
      <c r="F114" s="2"/>
      <c r="G114" s="23">
        <f t="shared" si="6"/>
        <v>0</v>
      </c>
      <c r="H114" s="2"/>
      <c r="I114" s="23"/>
      <c r="J114" s="6">
        <v>0.64374999999999993</v>
      </c>
      <c r="K114" s="8"/>
      <c r="L114" s="2"/>
      <c r="M114" s="2" t="s">
        <v>97</v>
      </c>
      <c r="N114" s="2">
        <v>3</v>
      </c>
      <c r="O114" s="2">
        <v>0</v>
      </c>
      <c r="P114" s="2">
        <v>0</v>
      </c>
      <c r="Q114" s="2">
        <v>0</v>
      </c>
      <c r="R114" s="2">
        <v>0</v>
      </c>
      <c r="S114" s="2">
        <v>0</v>
      </c>
      <c r="T114" s="20">
        <f t="shared" si="9"/>
        <v>0</v>
      </c>
      <c r="U114" s="20">
        <f t="shared" si="10"/>
        <v>0</v>
      </c>
      <c r="V114"/>
    </row>
    <row r="115" spans="1:29" x14ac:dyDescent="0.25">
      <c r="A115" s="2">
        <v>48</v>
      </c>
      <c r="B115" s="3">
        <v>42685</v>
      </c>
      <c r="C115" s="2">
        <v>43.268196000000003</v>
      </c>
      <c r="D115" s="2">
        <v>-79.060665999999998</v>
      </c>
      <c r="E115" s="2">
        <v>2</v>
      </c>
      <c r="F115" s="2"/>
      <c r="G115" s="23">
        <f t="shared" si="6"/>
        <v>0</v>
      </c>
      <c r="H115" s="2"/>
      <c r="I115" s="23"/>
      <c r="J115" s="6">
        <v>0.65416666666666667</v>
      </c>
      <c r="K115" s="8"/>
      <c r="L115" s="2"/>
      <c r="M115" s="2" t="s">
        <v>98</v>
      </c>
      <c r="N115" s="2">
        <v>4</v>
      </c>
      <c r="O115" s="2">
        <v>0</v>
      </c>
      <c r="P115" s="2">
        <v>0</v>
      </c>
      <c r="Q115" s="2">
        <v>1</v>
      </c>
      <c r="R115" s="2">
        <v>1</v>
      </c>
      <c r="S115" s="2">
        <v>2</v>
      </c>
      <c r="T115" s="20">
        <f t="shared" si="9"/>
        <v>0.8</v>
      </c>
      <c r="U115" s="20">
        <f t="shared" si="10"/>
        <v>6.2015503875968996</v>
      </c>
      <c r="V115"/>
    </row>
    <row r="116" spans="1:29" x14ac:dyDescent="0.25">
      <c r="A116" s="2">
        <v>49</v>
      </c>
      <c r="B116" s="3">
        <v>42685</v>
      </c>
      <c r="C116" s="2">
        <v>43.267913</v>
      </c>
      <c r="D116" s="2">
        <v>-79.071045999999996</v>
      </c>
      <c r="E116" s="2">
        <v>2</v>
      </c>
      <c r="F116" s="2"/>
      <c r="G116" s="23">
        <f t="shared" si="6"/>
        <v>0</v>
      </c>
      <c r="H116" s="2"/>
      <c r="I116" s="23"/>
      <c r="J116" s="6">
        <v>0.66666666666666663</v>
      </c>
      <c r="K116" s="8"/>
      <c r="L116" s="2" t="s">
        <v>43</v>
      </c>
      <c r="M116" s="2" t="s">
        <v>99</v>
      </c>
      <c r="N116" s="2">
        <v>4</v>
      </c>
      <c r="O116" s="2">
        <v>0</v>
      </c>
      <c r="P116" s="2">
        <v>0</v>
      </c>
      <c r="Q116" s="2">
        <v>0</v>
      </c>
      <c r="R116" s="2">
        <v>0</v>
      </c>
      <c r="S116" s="2">
        <v>1</v>
      </c>
      <c r="T116" s="20">
        <f t="shared" si="9"/>
        <v>0.2</v>
      </c>
      <c r="U116" s="20">
        <f t="shared" si="10"/>
        <v>1.5503875968992249</v>
      </c>
      <c r="V116"/>
    </row>
    <row r="117" spans="1:29" x14ac:dyDescent="0.25">
      <c r="A117" s="2">
        <v>50</v>
      </c>
      <c r="B117" s="3">
        <v>42685</v>
      </c>
      <c r="C117" s="2">
        <v>43.267194000000003</v>
      </c>
      <c r="D117" s="2">
        <v>-79.069434999999999</v>
      </c>
      <c r="E117" s="2">
        <v>2</v>
      </c>
      <c r="F117" s="2"/>
      <c r="G117" s="23">
        <f t="shared" si="6"/>
        <v>0</v>
      </c>
      <c r="H117" s="2"/>
      <c r="I117" s="23"/>
      <c r="J117" s="6">
        <v>0.67708333333333337</v>
      </c>
      <c r="K117" s="8"/>
      <c r="L117" s="2"/>
      <c r="M117" s="2" t="s">
        <v>80</v>
      </c>
      <c r="N117" s="2">
        <v>3</v>
      </c>
      <c r="O117" s="2">
        <v>0</v>
      </c>
      <c r="P117" s="2">
        <v>1</v>
      </c>
      <c r="Q117" s="2">
        <v>1</v>
      </c>
      <c r="R117" s="2">
        <v>1</v>
      </c>
      <c r="S117" s="2">
        <v>2</v>
      </c>
      <c r="T117" s="20">
        <f t="shared" si="9"/>
        <v>1</v>
      </c>
      <c r="U117" s="20">
        <f t="shared" si="10"/>
        <v>7.7519379844961236</v>
      </c>
      <c r="V117"/>
    </row>
    <row r="118" spans="1:29" x14ac:dyDescent="0.25">
      <c r="A118" s="8">
        <v>51</v>
      </c>
      <c r="B118" s="3">
        <v>42685</v>
      </c>
      <c r="C118" s="8">
        <v>43.261074000000001</v>
      </c>
      <c r="D118" s="8">
        <v>-79.061966999999996</v>
      </c>
      <c r="E118" s="8">
        <v>2</v>
      </c>
      <c r="F118" s="8"/>
      <c r="G118" s="26">
        <f t="shared" si="6"/>
        <v>0</v>
      </c>
      <c r="H118" s="8"/>
      <c r="I118" s="26"/>
      <c r="J118" s="12">
        <v>0.68888888888888899</v>
      </c>
      <c r="K118" s="8"/>
      <c r="L118" s="8" t="s">
        <v>33</v>
      </c>
      <c r="M118" s="8" t="s">
        <v>82</v>
      </c>
      <c r="N118" s="8">
        <v>4</v>
      </c>
      <c r="O118" s="8"/>
      <c r="P118" s="8"/>
      <c r="Q118" s="8"/>
      <c r="R118" s="8"/>
      <c r="S118" s="8"/>
      <c r="T118" s="21" t="s">
        <v>39</v>
      </c>
      <c r="U118" s="21"/>
      <c r="V118"/>
    </row>
    <row r="119" spans="1:29" x14ac:dyDescent="0.25">
      <c r="A119" s="13"/>
      <c r="B119" s="13"/>
      <c r="C119" s="13"/>
      <c r="D119" s="13"/>
      <c r="E119" s="13"/>
      <c r="F119" s="13"/>
      <c r="G119" s="13"/>
      <c r="H119" s="13"/>
      <c r="I119" s="26"/>
      <c r="J119" s="13"/>
      <c r="K119" s="13"/>
      <c r="L119" s="13"/>
      <c r="M119" s="13"/>
      <c r="N119" s="13"/>
      <c r="O119" s="13"/>
      <c r="P119" s="13"/>
      <c r="Q119" s="13"/>
      <c r="R119" s="13"/>
      <c r="S119" s="13"/>
      <c r="T119" s="13"/>
      <c r="U119" s="13"/>
      <c r="V119"/>
    </row>
    <row r="120" spans="1:29" x14ac:dyDescent="0.25">
      <c r="A120"/>
      <c r="B120"/>
      <c r="C120"/>
      <c r="D120"/>
      <c r="E120"/>
      <c r="F120"/>
      <c r="G120"/>
      <c r="H120"/>
      <c r="I120"/>
      <c r="L120"/>
      <c r="M120"/>
      <c r="N120"/>
      <c r="T120"/>
      <c r="U120" s="18"/>
      <c r="V120"/>
    </row>
    <row r="121" spans="1:29" x14ac:dyDescent="0.25">
      <c r="A121"/>
      <c r="B121"/>
      <c r="C121"/>
      <c r="D121"/>
      <c r="E121"/>
      <c r="F121"/>
      <c r="G121"/>
      <c r="H121"/>
      <c r="I121"/>
      <c r="L121"/>
      <c r="M121"/>
      <c r="N121"/>
      <c r="T121"/>
      <c r="V121"/>
    </row>
    <row r="122" spans="1:29" x14ac:dyDescent="0.25">
      <c r="A122"/>
      <c r="B122"/>
      <c r="C122"/>
      <c r="D122"/>
      <c r="E122"/>
      <c r="F122"/>
      <c r="G122"/>
      <c r="H122"/>
      <c r="I122"/>
      <c r="L122"/>
      <c r="M122"/>
      <c r="N122"/>
      <c r="T122"/>
      <c r="V122"/>
    </row>
    <row r="123" spans="1:29" x14ac:dyDescent="0.25">
      <c r="A123" t="s">
        <v>64</v>
      </c>
      <c r="B123"/>
      <c r="C123"/>
      <c r="D123"/>
      <c r="E123"/>
      <c r="F123"/>
      <c r="G123"/>
      <c r="H123"/>
      <c r="I123"/>
      <c r="L123"/>
      <c r="M123"/>
      <c r="N123"/>
      <c r="S123" s="18"/>
      <c r="T123"/>
      <c r="V123"/>
    </row>
    <row r="124" spans="1:29" x14ac:dyDescent="0.25">
      <c r="A124"/>
      <c r="B124"/>
      <c r="C124"/>
      <c r="D124"/>
      <c r="E124"/>
      <c r="F124"/>
      <c r="G124"/>
      <c r="H124"/>
      <c r="I124"/>
      <c r="L124"/>
      <c r="M124"/>
      <c r="N124"/>
      <c r="S124" s="18"/>
      <c r="T124"/>
      <c r="V124"/>
    </row>
    <row r="125" spans="1:29" x14ac:dyDescent="0.25">
      <c r="A125"/>
      <c r="B125"/>
      <c r="C125"/>
      <c r="D125"/>
      <c r="E125"/>
      <c r="F125"/>
      <c r="G125"/>
      <c r="H125"/>
      <c r="I125"/>
      <c r="L125" t="s">
        <v>101</v>
      </c>
      <c r="M125"/>
      <c r="N125"/>
      <c r="S125" s="18"/>
      <c r="T125"/>
    </row>
    <row r="126" spans="1:29" x14ac:dyDescent="0.25">
      <c r="A126"/>
      <c r="B126"/>
      <c r="C126"/>
      <c r="D126"/>
      <c r="E126"/>
      <c r="F126"/>
      <c r="G126"/>
      <c r="H126"/>
      <c r="I126"/>
      <c r="L126"/>
      <c r="M126"/>
      <c r="N126"/>
      <c r="S126" s="18"/>
      <c r="T126"/>
    </row>
    <row r="127" spans="1:29" x14ac:dyDescent="0.25">
      <c r="A127" s="32"/>
      <c r="B127" s="32"/>
      <c r="C127" s="32"/>
      <c r="D127" s="32"/>
      <c r="E127" s="32" t="s">
        <v>52</v>
      </c>
      <c r="F127" s="32"/>
      <c r="H127" s="32"/>
      <c r="L127" s="32"/>
      <c r="M127"/>
      <c r="N127"/>
      <c r="R127" s="18"/>
      <c r="S127" s="18"/>
      <c r="T127"/>
    </row>
    <row r="128" spans="1:29" ht="32.25" x14ac:dyDescent="0.25">
      <c r="A128" s="32" t="s">
        <v>0</v>
      </c>
      <c r="B128" s="32" t="s">
        <v>1</v>
      </c>
      <c r="C128" s="32" t="s">
        <v>36</v>
      </c>
      <c r="D128" s="32" t="s">
        <v>37</v>
      </c>
      <c r="E128" s="32" t="s">
        <v>51</v>
      </c>
      <c r="F128" s="32" t="s">
        <v>2</v>
      </c>
      <c r="G128" s="22" t="s">
        <v>49</v>
      </c>
      <c r="H128" s="32" t="s">
        <v>3</v>
      </c>
      <c r="I128" s="22" t="s">
        <v>50</v>
      </c>
      <c r="J128" s="32" t="s">
        <v>4</v>
      </c>
      <c r="K128" s="32" t="s">
        <v>26</v>
      </c>
      <c r="L128" s="32" t="s">
        <v>100</v>
      </c>
      <c r="M128" s="33" t="s">
        <v>38</v>
      </c>
      <c r="N128" s="33"/>
      <c r="O128" s="33"/>
      <c r="P128" s="33"/>
      <c r="Q128" s="33"/>
      <c r="R128" s="27" t="s">
        <v>44</v>
      </c>
      <c r="S128" s="27" t="s">
        <v>40</v>
      </c>
      <c r="T128"/>
    </row>
    <row r="129" spans="1:20" x14ac:dyDescent="0.25">
      <c r="A129" s="2">
        <v>1</v>
      </c>
      <c r="B129" s="3">
        <v>42898</v>
      </c>
      <c r="C129" s="2">
        <v>43.269030000000001</v>
      </c>
      <c r="D129" s="2">
        <v>-79.069772</v>
      </c>
      <c r="E129" s="2">
        <v>2</v>
      </c>
      <c r="F129" s="2"/>
      <c r="G129" s="23">
        <v>4.9000000000000004</v>
      </c>
      <c r="H129" s="2"/>
      <c r="I129" s="23">
        <v>17.100000000000001</v>
      </c>
      <c r="J129" s="4" t="s">
        <v>5</v>
      </c>
      <c r="K129" s="2" t="s">
        <v>32</v>
      </c>
      <c r="L129" s="2">
        <v>1</v>
      </c>
      <c r="M129" s="2" t="s">
        <v>102</v>
      </c>
      <c r="N129" s="2" t="s">
        <v>103</v>
      </c>
      <c r="O129" s="2" t="s">
        <v>104</v>
      </c>
      <c r="P129" s="2"/>
      <c r="Q129" s="2"/>
      <c r="R129" s="20"/>
      <c r="S129" s="20"/>
      <c r="T129"/>
    </row>
    <row r="130" spans="1:20" x14ac:dyDescent="0.25">
      <c r="A130" s="2">
        <v>2</v>
      </c>
      <c r="B130" s="3">
        <v>42898</v>
      </c>
      <c r="C130" s="2">
        <v>43.268216000000002</v>
      </c>
      <c r="D130" s="2">
        <v>-79.068838</v>
      </c>
      <c r="E130" s="2">
        <v>2</v>
      </c>
      <c r="F130" s="2"/>
      <c r="G130" s="23">
        <v>4.7</v>
      </c>
      <c r="H130" s="2"/>
      <c r="I130" s="23">
        <v>17.100000000000001</v>
      </c>
      <c r="J130" s="4" t="s">
        <v>6</v>
      </c>
      <c r="K130" s="2" t="s">
        <v>27</v>
      </c>
      <c r="L130" s="2">
        <v>3</v>
      </c>
      <c r="M130" s="2">
        <v>14</v>
      </c>
      <c r="N130" s="2">
        <v>9</v>
      </c>
      <c r="O130" s="2">
        <v>11</v>
      </c>
      <c r="P130" s="2">
        <v>11</v>
      </c>
      <c r="Q130" s="2">
        <v>8</v>
      </c>
      <c r="R130" s="20">
        <f t="shared" ref="R130:R136" si="11">AVERAGE(M130:Q130)</f>
        <v>10.6</v>
      </c>
      <c r="S130" s="20">
        <f>R130/0.129</f>
        <v>82.170542635658904</v>
      </c>
      <c r="T130"/>
    </row>
    <row r="131" spans="1:20" x14ac:dyDescent="0.25">
      <c r="A131" s="2">
        <v>3</v>
      </c>
      <c r="B131" s="3">
        <v>42898</v>
      </c>
      <c r="C131" s="2">
        <v>43.268833000000001</v>
      </c>
      <c r="D131" s="2">
        <v>-79.082679999999996</v>
      </c>
      <c r="E131" s="2">
        <v>2</v>
      </c>
      <c r="F131" s="2"/>
      <c r="G131" s="23">
        <v>4.4000000000000004</v>
      </c>
      <c r="H131" s="2"/>
      <c r="I131" s="23">
        <v>17.100000000000001</v>
      </c>
      <c r="J131" s="4" t="s">
        <v>7</v>
      </c>
      <c r="K131" s="2" t="s">
        <v>27</v>
      </c>
      <c r="L131" s="2">
        <v>3</v>
      </c>
      <c r="M131" s="2">
        <v>4</v>
      </c>
      <c r="N131" s="2">
        <v>4</v>
      </c>
      <c r="O131" s="2">
        <v>5</v>
      </c>
      <c r="P131" s="2">
        <v>2</v>
      </c>
      <c r="Q131" s="2">
        <v>3</v>
      </c>
      <c r="R131" s="20">
        <f t="shared" si="11"/>
        <v>3.6</v>
      </c>
      <c r="S131" s="20">
        <f>R131/0.129</f>
        <v>27.906976744186046</v>
      </c>
      <c r="T131"/>
    </row>
    <row r="132" spans="1:20" x14ac:dyDescent="0.25">
      <c r="A132" s="2">
        <v>4</v>
      </c>
      <c r="B132" s="3">
        <v>42898</v>
      </c>
      <c r="C132" s="2">
        <v>43.269551999999997</v>
      </c>
      <c r="D132" s="2">
        <v>-79.062494999999998</v>
      </c>
      <c r="E132" s="2">
        <v>2</v>
      </c>
      <c r="F132" s="2"/>
      <c r="G132" s="23">
        <v>3.4</v>
      </c>
      <c r="H132" s="2"/>
      <c r="I132" s="23">
        <v>17.3</v>
      </c>
      <c r="J132" s="4" t="s">
        <v>8</v>
      </c>
      <c r="K132" s="2" t="s">
        <v>27</v>
      </c>
      <c r="L132" s="2">
        <v>3</v>
      </c>
      <c r="M132" s="2">
        <v>4</v>
      </c>
      <c r="N132" s="2">
        <v>7</v>
      </c>
      <c r="O132" s="2">
        <v>3</v>
      </c>
      <c r="P132" s="2">
        <v>4</v>
      </c>
      <c r="Q132" s="2">
        <v>4</v>
      </c>
      <c r="R132" s="20">
        <f t="shared" si="11"/>
        <v>4.4000000000000004</v>
      </c>
      <c r="S132" s="20">
        <f>R132/0.129</f>
        <v>34.108527131782949</v>
      </c>
      <c r="T132"/>
    </row>
    <row r="133" spans="1:20" x14ac:dyDescent="0.25">
      <c r="A133" s="2">
        <v>5</v>
      </c>
      <c r="B133" s="3">
        <v>42898</v>
      </c>
      <c r="C133" s="2">
        <v>43.269551999999997</v>
      </c>
      <c r="D133" s="2">
        <v>-79.062494999999998</v>
      </c>
      <c r="E133" s="2">
        <v>2</v>
      </c>
      <c r="F133" s="2"/>
      <c r="G133" s="23">
        <v>4.5999999999999996</v>
      </c>
      <c r="H133" s="2"/>
      <c r="I133" s="23">
        <v>17.3</v>
      </c>
      <c r="J133" s="4" t="s">
        <v>9</v>
      </c>
      <c r="K133" s="2" t="s">
        <v>32</v>
      </c>
      <c r="L133" s="2">
        <v>3</v>
      </c>
      <c r="M133" s="2" t="s">
        <v>102</v>
      </c>
      <c r="N133" s="2" t="s">
        <v>103</v>
      </c>
      <c r="O133" s="2" t="s">
        <v>104</v>
      </c>
      <c r="P133" s="2"/>
      <c r="Q133" s="2"/>
      <c r="R133" s="20"/>
      <c r="S133" s="20"/>
      <c r="T133"/>
    </row>
    <row r="134" spans="1:20" x14ac:dyDescent="0.25">
      <c r="A134" s="2">
        <v>6</v>
      </c>
      <c r="B134" s="3">
        <v>42898</v>
      </c>
      <c r="C134" s="2">
        <v>43.271976000000002</v>
      </c>
      <c r="D134" s="2">
        <v>-79.051924</v>
      </c>
      <c r="E134" s="2">
        <v>2</v>
      </c>
      <c r="F134" s="2"/>
      <c r="G134" s="23" t="s">
        <v>65</v>
      </c>
      <c r="H134" s="2"/>
      <c r="I134" s="23">
        <v>17.100000000000001</v>
      </c>
      <c r="J134" s="4" t="s">
        <v>10</v>
      </c>
      <c r="K134" s="2" t="s">
        <v>32</v>
      </c>
      <c r="L134" s="2"/>
      <c r="M134" s="2" t="s">
        <v>102</v>
      </c>
      <c r="N134" s="2" t="s">
        <v>103</v>
      </c>
      <c r="O134" s="2" t="s">
        <v>104</v>
      </c>
      <c r="P134" s="2"/>
      <c r="Q134" s="2"/>
      <c r="R134" s="20"/>
      <c r="S134" s="20"/>
      <c r="T134"/>
    </row>
    <row r="135" spans="1:20" x14ac:dyDescent="0.25">
      <c r="A135" s="2">
        <v>7</v>
      </c>
      <c r="B135" s="3">
        <v>42898</v>
      </c>
      <c r="C135" s="2">
        <v>43.268720000000002</v>
      </c>
      <c r="D135" s="2">
        <v>-79.051559999999995</v>
      </c>
      <c r="E135" s="2">
        <v>2</v>
      </c>
      <c r="F135" s="2"/>
      <c r="G135" s="23">
        <v>3.4</v>
      </c>
      <c r="H135" s="2"/>
      <c r="I135" s="23">
        <v>17.8</v>
      </c>
      <c r="J135" s="4" t="s">
        <v>11</v>
      </c>
      <c r="K135" s="2" t="s">
        <v>27</v>
      </c>
      <c r="L135" s="2">
        <v>3</v>
      </c>
      <c r="M135" s="2">
        <v>2</v>
      </c>
      <c r="N135" s="2">
        <v>4</v>
      </c>
      <c r="O135" s="2">
        <v>4</v>
      </c>
      <c r="P135" s="2">
        <v>4</v>
      </c>
      <c r="Q135" s="2">
        <v>3</v>
      </c>
      <c r="R135" s="20">
        <f t="shared" si="11"/>
        <v>3.4</v>
      </c>
      <c r="S135" s="20">
        <f>R135/0.129</f>
        <v>26.356589147286819</v>
      </c>
      <c r="T135"/>
    </row>
    <row r="136" spans="1:20" x14ac:dyDescent="0.25">
      <c r="A136" s="2">
        <v>8</v>
      </c>
      <c r="B136" s="3">
        <v>42898</v>
      </c>
      <c r="C136" s="2">
        <v>43.275570000000002</v>
      </c>
      <c r="D136" s="2">
        <v>-79.053905999999998</v>
      </c>
      <c r="E136" s="2">
        <v>2</v>
      </c>
      <c r="F136" s="2"/>
      <c r="G136" s="23">
        <v>6.7</v>
      </c>
      <c r="H136" s="2"/>
      <c r="I136" s="23">
        <v>17.100000000000001</v>
      </c>
      <c r="J136" s="4" t="s">
        <v>13</v>
      </c>
      <c r="K136" s="2" t="s">
        <v>27</v>
      </c>
      <c r="L136" s="2">
        <v>5</v>
      </c>
      <c r="M136" s="2">
        <v>8</v>
      </c>
      <c r="N136" s="2">
        <v>6</v>
      </c>
      <c r="O136" s="2">
        <v>9</v>
      </c>
      <c r="P136" s="2">
        <v>8</v>
      </c>
      <c r="Q136" s="2">
        <v>4</v>
      </c>
      <c r="R136" s="20">
        <f t="shared" si="11"/>
        <v>7</v>
      </c>
      <c r="S136" s="20">
        <f>R136/0.129</f>
        <v>54.263565891472865</v>
      </c>
      <c r="T136"/>
    </row>
    <row r="137" spans="1:20" x14ac:dyDescent="0.25">
      <c r="A137" s="2">
        <v>9</v>
      </c>
      <c r="B137" s="3">
        <v>42898</v>
      </c>
      <c r="C137" s="2">
        <v>43.275570000000002</v>
      </c>
      <c r="D137" s="2">
        <v>-79.053905999999998</v>
      </c>
      <c r="E137" s="2">
        <v>2</v>
      </c>
      <c r="F137" s="2"/>
      <c r="G137" s="23" t="s">
        <v>65</v>
      </c>
      <c r="H137" s="2"/>
      <c r="I137" s="23">
        <v>17.100000000000001</v>
      </c>
      <c r="J137" s="4" t="s">
        <v>12</v>
      </c>
      <c r="K137" s="2" t="s">
        <v>32</v>
      </c>
      <c r="L137" s="2"/>
      <c r="M137" s="2" t="s">
        <v>102</v>
      </c>
      <c r="N137" s="2" t="s">
        <v>103</v>
      </c>
      <c r="O137" s="2" t="s">
        <v>104</v>
      </c>
      <c r="P137" s="2"/>
      <c r="Q137" s="2"/>
      <c r="R137" s="20"/>
      <c r="S137" s="20"/>
      <c r="T137"/>
    </row>
    <row r="138" spans="1:20" x14ac:dyDescent="0.25">
      <c r="A138" s="8">
        <v>10</v>
      </c>
      <c r="B138" s="9">
        <v>42898</v>
      </c>
      <c r="C138" s="8">
        <v>43.162939999999999</v>
      </c>
      <c r="D138" s="8">
        <v>-79.046068000000005</v>
      </c>
      <c r="E138" s="8">
        <v>1</v>
      </c>
      <c r="F138" s="8"/>
      <c r="G138" s="26" t="s">
        <v>65</v>
      </c>
      <c r="H138" s="8"/>
      <c r="I138" s="26">
        <v>17.100000000000001</v>
      </c>
      <c r="J138" s="10" t="s">
        <v>14</v>
      </c>
      <c r="K138" s="8" t="s">
        <v>32</v>
      </c>
      <c r="L138" s="8"/>
      <c r="M138" s="8" t="s">
        <v>102</v>
      </c>
      <c r="N138" s="8" t="s">
        <v>103</v>
      </c>
      <c r="O138" s="8" t="s">
        <v>104</v>
      </c>
      <c r="P138" s="8"/>
      <c r="Q138" s="8"/>
      <c r="R138" s="21"/>
      <c r="S138" s="21"/>
      <c r="T138"/>
    </row>
    <row r="139" spans="1:20" x14ac:dyDescent="0.25">
      <c r="A139" s="8">
        <v>11</v>
      </c>
      <c r="B139" s="9">
        <v>42898</v>
      </c>
      <c r="C139" s="8">
        <v>43.165064999999998</v>
      </c>
      <c r="D139" s="8">
        <v>-79.047122999999999</v>
      </c>
      <c r="E139" s="8">
        <v>1</v>
      </c>
      <c r="F139" s="8"/>
      <c r="G139" s="26">
        <v>5.2</v>
      </c>
      <c r="H139" s="8"/>
      <c r="I139" s="26">
        <v>16.399999999999999</v>
      </c>
      <c r="J139" s="10" t="s">
        <v>15</v>
      </c>
      <c r="K139" s="8" t="s">
        <v>28</v>
      </c>
      <c r="L139" s="8">
        <v>5</v>
      </c>
      <c r="M139" s="8">
        <v>0</v>
      </c>
      <c r="N139" s="8">
        <v>0</v>
      </c>
      <c r="O139" s="8">
        <v>0</v>
      </c>
      <c r="P139" s="8">
        <v>0</v>
      </c>
      <c r="Q139" s="8">
        <v>0</v>
      </c>
      <c r="R139" s="21">
        <f>AVERAGE(M139:Q139)</f>
        <v>0</v>
      </c>
      <c r="S139" s="21">
        <f>R139/0.129</f>
        <v>0</v>
      </c>
      <c r="T139"/>
    </row>
    <row r="140" spans="1:20" x14ac:dyDescent="0.25">
      <c r="A140" s="8">
        <v>12</v>
      </c>
      <c r="B140" s="9">
        <v>42898</v>
      </c>
      <c r="C140" s="8">
        <v>43.166452999999997</v>
      </c>
      <c r="D140" s="8">
        <v>-79.047871000000001</v>
      </c>
      <c r="E140" s="8">
        <v>1</v>
      </c>
      <c r="F140" s="8"/>
      <c r="G140" s="26">
        <v>4.9000000000000004</v>
      </c>
      <c r="H140" s="8"/>
      <c r="I140" s="26">
        <v>16.399999999999999</v>
      </c>
      <c r="J140" s="10" t="s">
        <v>16</v>
      </c>
      <c r="K140" s="8" t="s">
        <v>27</v>
      </c>
      <c r="L140" s="8">
        <v>2</v>
      </c>
      <c r="M140" s="8">
        <v>0</v>
      </c>
      <c r="N140" s="8">
        <v>0</v>
      </c>
      <c r="O140" s="8">
        <v>0</v>
      </c>
      <c r="P140" s="8">
        <v>2</v>
      </c>
      <c r="Q140" s="8">
        <v>3</v>
      </c>
      <c r="R140" s="21">
        <f t="shared" ref="R140:R178" si="12">AVERAGE(M140:Q140)</f>
        <v>1</v>
      </c>
      <c r="S140" s="21">
        <f>R140/0.129</f>
        <v>7.7519379844961236</v>
      </c>
      <c r="T140"/>
    </row>
    <row r="141" spans="1:20" x14ac:dyDescent="0.25">
      <c r="A141" s="8">
        <v>13</v>
      </c>
      <c r="B141" s="9">
        <v>42898</v>
      </c>
      <c r="C141" s="8">
        <v>43.168999999999997</v>
      </c>
      <c r="D141" s="8">
        <v>-79.049757</v>
      </c>
      <c r="E141" s="8">
        <v>1</v>
      </c>
      <c r="F141" s="8"/>
      <c r="G141" s="26">
        <v>3.4</v>
      </c>
      <c r="H141" s="8"/>
      <c r="I141" s="26">
        <v>16.399999999999999</v>
      </c>
      <c r="J141" s="10" t="s">
        <v>17</v>
      </c>
      <c r="K141" s="8" t="s">
        <v>32</v>
      </c>
      <c r="L141" s="8"/>
      <c r="M141" s="8" t="s">
        <v>102</v>
      </c>
      <c r="N141" s="8" t="s">
        <v>103</v>
      </c>
      <c r="O141" s="8" t="s">
        <v>104</v>
      </c>
      <c r="P141" s="8"/>
      <c r="Q141" s="8"/>
      <c r="R141" s="21"/>
      <c r="S141" s="21"/>
      <c r="T141"/>
    </row>
    <row r="142" spans="1:20" x14ac:dyDescent="0.25">
      <c r="A142" s="8">
        <v>14</v>
      </c>
      <c r="B142" s="9">
        <v>42898</v>
      </c>
      <c r="C142" s="8">
        <v>43.170490000000001</v>
      </c>
      <c r="D142" s="8">
        <v>-79.049633999999998</v>
      </c>
      <c r="E142" s="8">
        <v>1</v>
      </c>
      <c r="F142" s="8"/>
      <c r="G142" s="26">
        <v>2.1</v>
      </c>
      <c r="H142" s="8"/>
      <c r="I142" s="26">
        <v>16.399999999999999</v>
      </c>
      <c r="J142" s="10" t="s">
        <v>18</v>
      </c>
      <c r="K142" s="8" t="s">
        <v>27</v>
      </c>
      <c r="L142" s="8">
        <v>4</v>
      </c>
      <c r="M142" s="8">
        <v>0</v>
      </c>
      <c r="N142" s="8">
        <v>0</v>
      </c>
      <c r="O142" s="8">
        <v>1</v>
      </c>
      <c r="P142" s="8">
        <v>1</v>
      </c>
      <c r="Q142" s="8">
        <v>0</v>
      </c>
      <c r="R142" s="21">
        <f t="shared" si="12"/>
        <v>0.4</v>
      </c>
      <c r="S142" s="21">
        <f t="shared" ref="S142:S149" si="13">R142/0.129</f>
        <v>3.1007751937984498</v>
      </c>
      <c r="T142"/>
    </row>
    <row r="143" spans="1:20" x14ac:dyDescent="0.25">
      <c r="A143" s="8">
        <v>15</v>
      </c>
      <c r="B143" s="9">
        <v>42898</v>
      </c>
      <c r="C143" s="8">
        <v>43.178410999999997</v>
      </c>
      <c r="D143" s="8">
        <v>-79.049397999999997</v>
      </c>
      <c r="E143" s="8">
        <v>1</v>
      </c>
      <c r="F143" s="8"/>
      <c r="G143" s="26">
        <v>5.2</v>
      </c>
      <c r="H143" s="8"/>
      <c r="I143" s="26">
        <v>16.399999999999999</v>
      </c>
      <c r="J143" s="10" t="s">
        <v>19</v>
      </c>
      <c r="K143" s="8" t="s">
        <v>27</v>
      </c>
      <c r="L143" s="8">
        <v>4</v>
      </c>
      <c r="M143" s="8">
        <v>1</v>
      </c>
      <c r="N143" s="8">
        <v>0</v>
      </c>
      <c r="O143" s="8">
        <v>0</v>
      </c>
      <c r="P143" s="8">
        <v>0</v>
      </c>
      <c r="Q143" s="8">
        <v>0</v>
      </c>
      <c r="R143" s="21">
        <f t="shared" si="12"/>
        <v>0.2</v>
      </c>
      <c r="S143" s="21">
        <f t="shared" si="13"/>
        <v>1.5503875968992249</v>
      </c>
      <c r="T143"/>
    </row>
    <row r="144" spans="1:20" x14ac:dyDescent="0.25">
      <c r="A144" s="8">
        <v>16</v>
      </c>
      <c r="B144" s="9">
        <v>42898</v>
      </c>
      <c r="C144" s="8">
        <v>43.181927999999999</v>
      </c>
      <c r="D144" s="8">
        <v>-79.048997</v>
      </c>
      <c r="E144" s="8">
        <v>1</v>
      </c>
      <c r="F144" s="8"/>
      <c r="G144" s="26">
        <v>4.9000000000000004</v>
      </c>
      <c r="H144" s="8"/>
      <c r="I144" s="26">
        <v>16.399999999999999</v>
      </c>
      <c r="J144" s="10" t="s">
        <v>20</v>
      </c>
      <c r="K144" s="8" t="s">
        <v>27</v>
      </c>
      <c r="L144" s="8">
        <v>4</v>
      </c>
      <c r="M144" s="8">
        <v>0</v>
      </c>
      <c r="N144" s="8">
        <v>0</v>
      </c>
      <c r="O144" s="8">
        <v>0</v>
      </c>
      <c r="P144" s="8">
        <v>0</v>
      </c>
      <c r="Q144" s="8">
        <v>0</v>
      </c>
      <c r="R144" s="21">
        <f t="shared" si="12"/>
        <v>0</v>
      </c>
      <c r="S144" s="21">
        <f t="shared" si="13"/>
        <v>0</v>
      </c>
      <c r="T144"/>
    </row>
    <row r="145" spans="1:20" x14ac:dyDescent="0.25">
      <c r="A145" s="8">
        <v>17</v>
      </c>
      <c r="B145" s="9">
        <v>42898</v>
      </c>
      <c r="C145" s="8" t="s">
        <v>39</v>
      </c>
      <c r="D145" s="8" t="s">
        <v>39</v>
      </c>
      <c r="E145" s="8">
        <v>1</v>
      </c>
      <c r="F145" s="8"/>
      <c r="G145" s="26">
        <v>3.9</v>
      </c>
      <c r="H145" s="8"/>
      <c r="I145" s="26">
        <v>16.5</v>
      </c>
      <c r="J145" s="10" t="s">
        <v>21</v>
      </c>
      <c r="K145" s="8" t="s">
        <v>27</v>
      </c>
      <c r="L145" s="8">
        <v>5</v>
      </c>
      <c r="M145" s="8">
        <v>1</v>
      </c>
      <c r="N145" s="8">
        <v>0</v>
      </c>
      <c r="O145" s="8">
        <v>1</v>
      </c>
      <c r="P145" s="8">
        <v>0</v>
      </c>
      <c r="Q145" s="8">
        <v>2</v>
      </c>
      <c r="R145" s="21">
        <f t="shared" si="12"/>
        <v>0.8</v>
      </c>
      <c r="S145" s="21">
        <f t="shared" si="13"/>
        <v>6.2015503875968996</v>
      </c>
      <c r="T145"/>
    </row>
    <row r="146" spans="1:20" x14ac:dyDescent="0.25">
      <c r="A146" s="8">
        <v>18</v>
      </c>
      <c r="B146" s="9">
        <v>42898</v>
      </c>
      <c r="C146" s="8">
        <v>43.201146000000001</v>
      </c>
      <c r="D146" s="8">
        <v>-79.046282000000005</v>
      </c>
      <c r="E146" s="8">
        <v>1</v>
      </c>
      <c r="F146" s="8"/>
      <c r="G146" s="26">
        <v>3.9</v>
      </c>
      <c r="H146" s="8"/>
      <c r="I146" s="26">
        <v>16.5</v>
      </c>
      <c r="J146" s="10" t="s">
        <v>22</v>
      </c>
      <c r="K146" s="8" t="s">
        <v>27</v>
      </c>
      <c r="L146" s="8">
        <v>3</v>
      </c>
      <c r="M146" s="8">
        <v>0</v>
      </c>
      <c r="N146" s="8">
        <v>0</v>
      </c>
      <c r="O146" s="8">
        <v>0</v>
      </c>
      <c r="P146" s="8">
        <v>0</v>
      </c>
      <c r="Q146" s="8">
        <v>0</v>
      </c>
      <c r="R146" s="21">
        <f t="shared" si="12"/>
        <v>0</v>
      </c>
      <c r="S146" s="21">
        <f t="shared" si="13"/>
        <v>0</v>
      </c>
      <c r="T146"/>
    </row>
    <row r="147" spans="1:20" x14ac:dyDescent="0.25">
      <c r="A147" s="8">
        <v>19</v>
      </c>
      <c r="B147" s="9">
        <v>42898</v>
      </c>
      <c r="C147" s="8">
        <v>43.210343000000002</v>
      </c>
      <c r="D147" s="8">
        <v>-79.052486000000002</v>
      </c>
      <c r="E147" s="8">
        <v>1</v>
      </c>
      <c r="F147" s="8"/>
      <c r="G147" s="26">
        <v>4.5999999999999996</v>
      </c>
      <c r="H147" s="8"/>
      <c r="I147" s="26">
        <v>16.600000000000001</v>
      </c>
      <c r="J147" s="10" t="s">
        <v>23</v>
      </c>
      <c r="K147" s="8" t="s">
        <v>27</v>
      </c>
      <c r="L147" s="8">
        <v>3</v>
      </c>
      <c r="M147" s="8">
        <v>0</v>
      </c>
      <c r="N147" s="8">
        <v>0</v>
      </c>
      <c r="O147" s="8">
        <v>0</v>
      </c>
      <c r="P147" s="8">
        <v>0</v>
      </c>
      <c r="Q147" s="8">
        <v>0</v>
      </c>
      <c r="R147" s="21">
        <f t="shared" si="12"/>
        <v>0</v>
      </c>
      <c r="S147" s="21">
        <f t="shared" si="13"/>
        <v>0</v>
      </c>
      <c r="T147"/>
    </row>
    <row r="148" spans="1:20" x14ac:dyDescent="0.25">
      <c r="A148" s="8">
        <v>20</v>
      </c>
      <c r="B148" s="9">
        <v>42898</v>
      </c>
      <c r="C148" s="8">
        <v>43.213721999999997</v>
      </c>
      <c r="D148" s="8">
        <v>-79.052201999999994</v>
      </c>
      <c r="E148" s="8">
        <v>1</v>
      </c>
      <c r="F148" s="8"/>
      <c r="G148" s="26">
        <v>4.4000000000000004</v>
      </c>
      <c r="H148" s="8"/>
      <c r="I148" s="26">
        <v>16.600000000000001</v>
      </c>
      <c r="J148" s="10" t="s">
        <v>24</v>
      </c>
      <c r="K148" s="8" t="s">
        <v>27</v>
      </c>
      <c r="L148" s="8">
        <v>4</v>
      </c>
      <c r="M148" s="8">
        <v>0</v>
      </c>
      <c r="N148" s="8">
        <v>1</v>
      </c>
      <c r="O148" s="8">
        <v>0</v>
      </c>
      <c r="P148" s="8">
        <v>1</v>
      </c>
      <c r="Q148" s="8">
        <v>0</v>
      </c>
      <c r="R148" s="21">
        <f t="shared" si="12"/>
        <v>0.4</v>
      </c>
      <c r="S148" s="21">
        <f t="shared" si="13"/>
        <v>3.1007751937984498</v>
      </c>
      <c r="T148"/>
    </row>
    <row r="149" spans="1:20" x14ac:dyDescent="0.25">
      <c r="A149" s="8">
        <v>21</v>
      </c>
      <c r="B149" s="9">
        <v>42898</v>
      </c>
      <c r="C149" s="8">
        <v>43.218359999999997</v>
      </c>
      <c r="D149" s="8">
        <v>-79.049813999999998</v>
      </c>
      <c r="E149" s="8">
        <v>1</v>
      </c>
      <c r="F149" s="8"/>
      <c r="G149" s="26">
        <v>5.8</v>
      </c>
      <c r="H149" s="8"/>
      <c r="I149" s="26">
        <v>16.600000000000001</v>
      </c>
      <c r="J149" s="10" t="s">
        <v>25</v>
      </c>
      <c r="K149" s="8" t="s">
        <v>27</v>
      </c>
      <c r="L149" s="8">
        <v>5</v>
      </c>
      <c r="M149" s="8">
        <v>5</v>
      </c>
      <c r="N149" s="8">
        <v>6</v>
      </c>
      <c r="O149" s="8">
        <v>5</v>
      </c>
      <c r="P149" s="8">
        <v>2</v>
      </c>
      <c r="Q149" s="8">
        <v>4</v>
      </c>
      <c r="R149" s="21">
        <f t="shared" si="12"/>
        <v>4.4000000000000004</v>
      </c>
      <c r="S149" s="21">
        <f t="shared" si="13"/>
        <v>34.108527131782949</v>
      </c>
      <c r="T149"/>
    </row>
    <row r="150" spans="1:20" x14ac:dyDescent="0.25">
      <c r="A150" s="8">
        <v>22</v>
      </c>
      <c r="B150" s="9">
        <v>42898</v>
      </c>
      <c r="C150" s="8">
        <v>43.222926999999999</v>
      </c>
      <c r="D150" s="8">
        <v>-79.049166999999997</v>
      </c>
      <c r="E150" s="8">
        <v>1</v>
      </c>
      <c r="F150" s="8"/>
      <c r="G150" s="26">
        <v>1.8</v>
      </c>
      <c r="H150" s="8"/>
      <c r="I150" s="26">
        <v>16.899999999999999</v>
      </c>
      <c r="J150" s="12">
        <v>0.54583333333333328</v>
      </c>
      <c r="K150" s="8" t="s">
        <v>32</v>
      </c>
      <c r="L150" s="8"/>
      <c r="M150" s="8" t="s">
        <v>102</v>
      </c>
      <c r="N150" s="8" t="s">
        <v>103</v>
      </c>
      <c r="O150" s="8" t="s">
        <v>104</v>
      </c>
      <c r="P150" s="8"/>
      <c r="Q150" s="8"/>
      <c r="R150" s="21"/>
      <c r="S150" s="21"/>
      <c r="T150"/>
    </row>
    <row r="151" spans="1:20" x14ac:dyDescent="0.25">
      <c r="A151" s="8">
        <v>23</v>
      </c>
      <c r="B151" s="9">
        <v>42898</v>
      </c>
      <c r="C151" s="8">
        <v>43.229861</v>
      </c>
      <c r="D151" s="8">
        <v>-79.051036999999994</v>
      </c>
      <c r="E151" s="8">
        <v>1</v>
      </c>
      <c r="F151" s="8"/>
      <c r="G151" s="26">
        <v>6.4</v>
      </c>
      <c r="H151" s="8"/>
      <c r="I151" s="26">
        <v>16.899999999999999</v>
      </c>
      <c r="J151" s="12">
        <v>0.55694444444444446</v>
      </c>
      <c r="K151" s="8" t="s">
        <v>27</v>
      </c>
      <c r="L151" s="8">
        <v>5</v>
      </c>
      <c r="M151" s="8">
        <v>0</v>
      </c>
      <c r="N151" s="8">
        <v>0</v>
      </c>
      <c r="O151" s="8">
        <v>1</v>
      </c>
      <c r="P151" s="8">
        <v>0</v>
      </c>
      <c r="Q151" s="8">
        <v>0</v>
      </c>
      <c r="R151" s="21">
        <f t="shared" si="12"/>
        <v>0.2</v>
      </c>
      <c r="S151" s="21">
        <f>R151/0.129</f>
        <v>1.5503875968992249</v>
      </c>
      <c r="T151"/>
    </row>
    <row r="152" spans="1:20" x14ac:dyDescent="0.25">
      <c r="A152" s="8">
        <v>24</v>
      </c>
      <c r="B152" s="9">
        <v>42898</v>
      </c>
      <c r="C152" s="8">
        <v>43.254648000000003</v>
      </c>
      <c r="D152" s="8">
        <v>-79.052302999999995</v>
      </c>
      <c r="E152" s="8">
        <v>1</v>
      </c>
      <c r="F152" s="8"/>
      <c r="G152" s="26">
        <v>2.7</v>
      </c>
      <c r="H152" s="8"/>
      <c r="I152" s="26">
        <v>17.100000000000001</v>
      </c>
      <c r="J152" s="12">
        <v>0.57013888888888886</v>
      </c>
      <c r="K152" s="8" t="s">
        <v>32</v>
      </c>
      <c r="L152" s="8">
        <v>3</v>
      </c>
      <c r="M152" s="8" t="s">
        <v>102</v>
      </c>
      <c r="N152" s="8" t="s">
        <v>103</v>
      </c>
      <c r="O152" s="8" t="s">
        <v>104</v>
      </c>
      <c r="P152" s="8"/>
      <c r="Q152" s="8"/>
      <c r="R152" s="21"/>
      <c r="S152" s="21"/>
      <c r="T152"/>
    </row>
    <row r="153" spans="1:20" x14ac:dyDescent="0.25">
      <c r="A153" s="8">
        <v>25</v>
      </c>
      <c r="B153" s="9">
        <v>42898</v>
      </c>
      <c r="C153" s="8">
        <v>43.256158999999997</v>
      </c>
      <c r="D153" s="8">
        <v>-79.053700000000006</v>
      </c>
      <c r="E153" s="8">
        <v>1</v>
      </c>
      <c r="F153" s="8"/>
      <c r="G153" s="26">
        <v>8.1999999999999993</v>
      </c>
      <c r="H153" s="8"/>
      <c r="I153" s="26">
        <v>17.100000000000001</v>
      </c>
      <c r="J153" s="12">
        <v>0.57986111111111105</v>
      </c>
      <c r="K153" s="8" t="s">
        <v>27</v>
      </c>
      <c r="L153" s="8">
        <v>2</v>
      </c>
      <c r="M153" s="8">
        <v>15</v>
      </c>
      <c r="N153" s="8">
        <v>11</v>
      </c>
      <c r="O153" s="8">
        <v>8</v>
      </c>
      <c r="P153" s="8">
        <v>10</v>
      </c>
      <c r="Q153" s="8">
        <v>8</v>
      </c>
      <c r="R153" s="21">
        <f t="shared" si="12"/>
        <v>10.4</v>
      </c>
      <c r="S153" s="21">
        <f t="shared" ref="S153:S178" si="14">R153/0.129</f>
        <v>80.620155038759691</v>
      </c>
      <c r="T153"/>
    </row>
    <row r="154" spans="1:20" x14ac:dyDescent="0.25">
      <c r="A154" s="8">
        <v>26</v>
      </c>
      <c r="B154" s="9">
        <v>42898</v>
      </c>
      <c r="C154" s="8">
        <v>43.261074000000001</v>
      </c>
      <c r="D154" s="8">
        <v>-79.061966999999996</v>
      </c>
      <c r="E154" s="8">
        <v>1</v>
      </c>
      <c r="F154" s="8"/>
      <c r="G154" s="26">
        <v>4.5999999999999996</v>
      </c>
      <c r="H154" s="8"/>
      <c r="I154" s="26">
        <v>17.100000000000001</v>
      </c>
      <c r="J154" s="12">
        <v>0.59097222222222223</v>
      </c>
      <c r="K154" s="8" t="s">
        <v>27</v>
      </c>
      <c r="L154" s="8">
        <v>3</v>
      </c>
      <c r="M154" s="8">
        <v>3</v>
      </c>
      <c r="N154" s="8">
        <v>4</v>
      </c>
      <c r="O154" s="8">
        <v>3</v>
      </c>
      <c r="P154" s="8">
        <v>1</v>
      </c>
      <c r="Q154" s="8">
        <v>2</v>
      </c>
      <c r="R154" s="21">
        <f t="shared" si="12"/>
        <v>2.6</v>
      </c>
      <c r="S154" s="21">
        <f t="shared" si="14"/>
        <v>20.155038759689923</v>
      </c>
      <c r="T154"/>
    </row>
    <row r="155" spans="1:20" x14ac:dyDescent="0.25">
      <c r="A155" s="8">
        <v>27</v>
      </c>
      <c r="B155" s="9">
        <v>42898</v>
      </c>
      <c r="C155" s="8">
        <v>43.211981999999999</v>
      </c>
      <c r="D155" s="8">
        <v>-79.053030000000007</v>
      </c>
      <c r="E155" s="8">
        <v>1</v>
      </c>
      <c r="F155" s="8"/>
      <c r="G155" s="26">
        <v>3</v>
      </c>
      <c r="H155" s="8"/>
      <c r="I155" s="26">
        <v>16.600000000000001</v>
      </c>
      <c r="J155" s="12">
        <v>0.40138888888888885</v>
      </c>
      <c r="K155" s="8" t="s">
        <v>27</v>
      </c>
      <c r="L155" s="8">
        <v>3</v>
      </c>
      <c r="M155" s="8">
        <v>5</v>
      </c>
      <c r="N155" s="8">
        <v>7</v>
      </c>
      <c r="O155" s="8">
        <v>7</v>
      </c>
      <c r="P155" s="8">
        <v>3</v>
      </c>
      <c r="Q155" s="8">
        <v>5</v>
      </c>
      <c r="R155" s="21">
        <f t="shared" si="12"/>
        <v>5.4</v>
      </c>
      <c r="S155" s="21">
        <f t="shared" si="14"/>
        <v>41.860465116279073</v>
      </c>
      <c r="T155"/>
    </row>
    <row r="156" spans="1:20" x14ac:dyDescent="0.25">
      <c r="A156" s="8">
        <v>28</v>
      </c>
      <c r="B156" s="9">
        <v>42898</v>
      </c>
      <c r="C156" s="8">
        <v>43.214880999999998</v>
      </c>
      <c r="D156" s="8">
        <v>-79.052249000000003</v>
      </c>
      <c r="E156" s="8">
        <v>1</v>
      </c>
      <c r="F156" s="8"/>
      <c r="G156" s="26">
        <v>7.9</v>
      </c>
      <c r="H156" s="8"/>
      <c r="I156" s="26">
        <v>16.600000000000001</v>
      </c>
      <c r="J156" s="12">
        <v>0.41180555555555554</v>
      </c>
      <c r="K156" s="8" t="s">
        <v>27</v>
      </c>
      <c r="L156" s="8">
        <v>5</v>
      </c>
      <c r="M156" s="8">
        <v>0</v>
      </c>
      <c r="N156" s="8">
        <v>1</v>
      </c>
      <c r="O156" s="8">
        <v>2</v>
      </c>
      <c r="P156" s="8">
        <v>1</v>
      </c>
      <c r="Q156" s="8">
        <v>1</v>
      </c>
      <c r="R156" s="21">
        <f t="shared" si="12"/>
        <v>1</v>
      </c>
      <c r="S156" s="21">
        <f t="shared" si="14"/>
        <v>7.7519379844961236</v>
      </c>
      <c r="T156"/>
    </row>
    <row r="157" spans="1:20" x14ac:dyDescent="0.25">
      <c r="A157" s="8">
        <v>29</v>
      </c>
      <c r="B157" s="9">
        <v>42898</v>
      </c>
      <c r="C157" s="8">
        <v>43.215974000000003</v>
      </c>
      <c r="D157" s="8">
        <v>-79.051871000000006</v>
      </c>
      <c r="E157" s="8">
        <v>1</v>
      </c>
      <c r="F157" s="8"/>
      <c r="G157" s="26">
        <v>8</v>
      </c>
      <c r="H157" s="8"/>
      <c r="I157" s="26">
        <v>16.600000000000001</v>
      </c>
      <c r="J157" s="12">
        <v>0.42152777777777778</v>
      </c>
      <c r="K157" s="8" t="s">
        <v>27</v>
      </c>
      <c r="L157" s="8">
        <v>5</v>
      </c>
      <c r="M157" s="8">
        <v>0</v>
      </c>
      <c r="N157" s="8">
        <v>0</v>
      </c>
      <c r="O157" s="8">
        <v>0</v>
      </c>
      <c r="P157" s="8">
        <v>0</v>
      </c>
      <c r="Q157" s="8">
        <v>1</v>
      </c>
      <c r="R157" s="21">
        <f t="shared" si="12"/>
        <v>0.2</v>
      </c>
      <c r="S157" s="21">
        <f t="shared" si="14"/>
        <v>1.5503875968992249</v>
      </c>
      <c r="T157"/>
    </row>
    <row r="158" spans="1:20" x14ac:dyDescent="0.25">
      <c r="A158" s="8">
        <v>30</v>
      </c>
      <c r="B158" s="9">
        <v>42898</v>
      </c>
      <c r="C158" s="8">
        <v>43.218259000000003</v>
      </c>
      <c r="D158" s="8">
        <v>-79.050567000000001</v>
      </c>
      <c r="E158" s="8">
        <v>1</v>
      </c>
      <c r="F158" s="8"/>
      <c r="G158" s="26">
        <f>F158*0.3048</f>
        <v>0</v>
      </c>
      <c r="H158" s="8"/>
      <c r="I158" s="26">
        <v>16.7</v>
      </c>
      <c r="J158" s="12">
        <v>0.43055555555555558</v>
      </c>
      <c r="K158" s="8" t="s">
        <v>27</v>
      </c>
      <c r="L158" s="8">
        <v>1</v>
      </c>
      <c r="M158" s="8">
        <v>1</v>
      </c>
      <c r="N158" s="8">
        <v>2</v>
      </c>
      <c r="O158" s="8">
        <v>1</v>
      </c>
      <c r="P158" s="8">
        <v>0</v>
      </c>
      <c r="Q158" s="8">
        <v>0</v>
      </c>
      <c r="R158" s="21">
        <f t="shared" si="12"/>
        <v>0.8</v>
      </c>
      <c r="S158" s="21">
        <f t="shared" si="14"/>
        <v>6.2015503875968996</v>
      </c>
      <c r="T158"/>
    </row>
    <row r="159" spans="1:20" x14ac:dyDescent="0.25">
      <c r="A159" s="8">
        <v>31</v>
      </c>
      <c r="B159" s="9">
        <v>42898</v>
      </c>
      <c r="C159" s="8">
        <v>43.220390000000002</v>
      </c>
      <c r="D159" s="8">
        <v>-79.049553000000003</v>
      </c>
      <c r="E159" s="8">
        <v>1</v>
      </c>
      <c r="F159" s="8"/>
      <c r="G159" s="26">
        <v>7.2</v>
      </c>
      <c r="H159" s="8"/>
      <c r="I159" s="26">
        <v>16.2</v>
      </c>
      <c r="J159" s="12">
        <v>0.43888888888888888</v>
      </c>
      <c r="K159" s="8" t="s">
        <v>27</v>
      </c>
      <c r="L159" s="8">
        <v>3</v>
      </c>
      <c r="M159" s="8">
        <v>1</v>
      </c>
      <c r="N159" s="8">
        <v>2</v>
      </c>
      <c r="O159" s="8">
        <v>3</v>
      </c>
      <c r="P159" s="8">
        <v>5</v>
      </c>
      <c r="Q159" s="8">
        <v>0</v>
      </c>
      <c r="R159" s="21">
        <f t="shared" si="12"/>
        <v>2.2000000000000002</v>
      </c>
      <c r="S159" s="21">
        <f t="shared" si="14"/>
        <v>17.054263565891475</v>
      </c>
      <c r="T159"/>
    </row>
    <row r="160" spans="1:20" x14ac:dyDescent="0.25">
      <c r="A160" s="8">
        <v>32</v>
      </c>
      <c r="B160" s="9">
        <v>42898</v>
      </c>
      <c r="C160" s="8">
        <v>43.220832000000001</v>
      </c>
      <c r="D160" s="8">
        <v>-79.048833999999999</v>
      </c>
      <c r="E160" s="8">
        <v>1</v>
      </c>
      <c r="F160" s="8"/>
      <c r="G160" s="26">
        <v>2.2999999999999998</v>
      </c>
      <c r="H160" s="8"/>
      <c r="I160" s="26">
        <v>16.8</v>
      </c>
      <c r="J160" s="12">
        <v>0.45</v>
      </c>
      <c r="K160" s="8" t="s">
        <v>27</v>
      </c>
      <c r="L160" s="8">
        <v>2</v>
      </c>
      <c r="M160" s="8">
        <v>0</v>
      </c>
      <c r="N160" s="8">
        <v>0</v>
      </c>
      <c r="O160" s="8">
        <v>1</v>
      </c>
      <c r="P160" s="8">
        <v>1</v>
      </c>
      <c r="Q160" s="8">
        <v>1</v>
      </c>
      <c r="R160" s="21">
        <f t="shared" si="12"/>
        <v>0.6</v>
      </c>
      <c r="S160" s="21">
        <f t="shared" si="14"/>
        <v>4.6511627906976738</v>
      </c>
      <c r="T160"/>
    </row>
    <row r="161" spans="1:20" x14ac:dyDescent="0.25">
      <c r="A161" s="8">
        <v>33</v>
      </c>
      <c r="B161" s="9">
        <v>42898</v>
      </c>
      <c r="C161" s="8">
        <v>43.221774000000003</v>
      </c>
      <c r="D161" s="8">
        <v>-79.049634999999995</v>
      </c>
      <c r="E161" s="8">
        <v>1</v>
      </c>
      <c r="F161" s="8"/>
      <c r="G161" s="26">
        <v>8.8000000000000007</v>
      </c>
      <c r="H161" s="8"/>
      <c r="I161" s="26">
        <v>16.8</v>
      </c>
      <c r="J161" s="12">
        <v>0.45902777777777781</v>
      </c>
      <c r="K161" s="8" t="s">
        <v>27</v>
      </c>
      <c r="L161" s="8">
        <v>2</v>
      </c>
      <c r="M161" s="8">
        <v>2</v>
      </c>
      <c r="N161" s="8">
        <v>1</v>
      </c>
      <c r="O161" s="8">
        <v>6</v>
      </c>
      <c r="P161" s="8">
        <v>7</v>
      </c>
      <c r="Q161" s="8">
        <v>14</v>
      </c>
      <c r="R161" s="21">
        <f t="shared" si="12"/>
        <v>6</v>
      </c>
      <c r="S161" s="21">
        <f t="shared" si="14"/>
        <v>46.511627906976742</v>
      </c>
      <c r="T161"/>
    </row>
    <row r="162" spans="1:20" x14ac:dyDescent="0.25">
      <c r="A162" s="8">
        <v>34</v>
      </c>
      <c r="B162" s="9">
        <v>42898</v>
      </c>
      <c r="C162" s="8">
        <v>43.223827999999997</v>
      </c>
      <c r="D162" s="8">
        <v>-79.050154000000006</v>
      </c>
      <c r="E162" s="8">
        <v>1</v>
      </c>
      <c r="F162" s="8"/>
      <c r="G162" s="26">
        <v>9.4</v>
      </c>
      <c r="H162" s="8"/>
      <c r="I162" s="26">
        <v>16.8</v>
      </c>
      <c r="J162" s="12">
        <v>0.4694444444444445</v>
      </c>
      <c r="K162" s="8" t="s">
        <v>27</v>
      </c>
      <c r="L162" s="8">
        <v>2</v>
      </c>
      <c r="M162" s="8">
        <v>9</v>
      </c>
      <c r="N162" s="8">
        <v>3</v>
      </c>
      <c r="O162" s="8">
        <v>2</v>
      </c>
      <c r="P162" s="8">
        <v>5</v>
      </c>
      <c r="Q162" s="8">
        <v>4</v>
      </c>
      <c r="R162" s="21">
        <f t="shared" si="12"/>
        <v>4.5999999999999996</v>
      </c>
      <c r="S162" s="21">
        <f t="shared" si="14"/>
        <v>35.65891472868217</v>
      </c>
      <c r="T162"/>
    </row>
    <row r="163" spans="1:20" x14ac:dyDescent="0.25">
      <c r="A163" s="8">
        <v>35</v>
      </c>
      <c r="B163" s="9">
        <v>42898</v>
      </c>
      <c r="C163" s="8">
        <v>43.225866000000003</v>
      </c>
      <c r="D163" s="8">
        <v>-79.050152999999995</v>
      </c>
      <c r="E163" s="8">
        <v>1</v>
      </c>
      <c r="F163" s="8"/>
      <c r="G163" s="26">
        <v>11.7</v>
      </c>
      <c r="H163" s="8"/>
      <c r="I163" s="26">
        <v>16.899999999999999</v>
      </c>
      <c r="J163" s="12">
        <v>0.47847222222222219</v>
      </c>
      <c r="K163" s="8" t="s">
        <v>27</v>
      </c>
      <c r="L163" s="8">
        <v>2</v>
      </c>
      <c r="M163" s="8">
        <v>0</v>
      </c>
      <c r="N163" s="8">
        <v>1</v>
      </c>
      <c r="O163" s="8">
        <v>2</v>
      </c>
      <c r="P163" s="8">
        <v>2</v>
      </c>
      <c r="Q163" s="8">
        <v>1</v>
      </c>
      <c r="R163" s="21">
        <f t="shared" si="12"/>
        <v>1.2</v>
      </c>
      <c r="S163" s="21">
        <f t="shared" si="14"/>
        <v>9.3023255813953476</v>
      </c>
      <c r="T163"/>
    </row>
    <row r="164" spans="1:20" x14ac:dyDescent="0.25">
      <c r="A164" s="8">
        <v>36</v>
      </c>
      <c r="B164" s="9">
        <v>42898</v>
      </c>
      <c r="C164" s="8">
        <v>43.22945</v>
      </c>
      <c r="D164" s="8">
        <v>-79.051051000000001</v>
      </c>
      <c r="E164" s="8">
        <v>1</v>
      </c>
      <c r="F164" s="8"/>
      <c r="G164" s="26">
        <v>8.1</v>
      </c>
      <c r="H164" s="8"/>
      <c r="I164" s="26">
        <v>16.899999999999999</v>
      </c>
      <c r="J164" s="12">
        <v>0.48888888888888887</v>
      </c>
      <c r="K164" s="8" t="s">
        <v>27</v>
      </c>
      <c r="L164" s="8">
        <v>5</v>
      </c>
      <c r="M164" s="8">
        <v>0</v>
      </c>
      <c r="N164" s="8">
        <v>0</v>
      </c>
      <c r="O164" s="8">
        <v>0</v>
      </c>
      <c r="P164" s="8">
        <v>1</v>
      </c>
      <c r="Q164" s="8">
        <v>2</v>
      </c>
      <c r="R164" s="21">
        <f t="shared" si="12"/>
        <v>0.6</v>
      </c>
      <c r="S164" s="21">
        <f t="shared" si="14"/>
        <v>4.6511627906976738</v>
      </c>
      <c r="T164"/>
    </row>
    <row r="165" spans="1:20" x14ac:dyDescent="0.25">
      <c r="A165" s="8">
        <v>37</v>
      </c>
      <c r="B165" s="9">
        <v>42898</v>
      </c>
      <c r="C165" s="8">
        <v>43.231332999999999</v>
      </c>
      <c r="D165" s="8">
        <v>-79.051569999999998</v>
      </c>
      <c r="E165" s="8">
        <v>1</v>
      </c>
      <c r="F165" s="8"/>
      <c r="G165" s="26">
        <v>6.4</v>
      </c>
      <c r="H165" s="8"/>
      <c r="I165" s="26">
        <v>16.899999999999999</v>
      </c>
      <c r="J165" s="12">
        <v>0.4993055555555555</v>
      </c>
      <c r="K165" s="8" t="s">
        <v>27</v>
      </c>
      <c r="L165" s="8">
        <v>3</v>
      </c>
      <c r="M165" s="8">
        <v>0</v>
      </c>
      <c r="N165" s="8">
        <v>0</v>
      </c>
      <c r="O165" s="8">
        <v>0</v>
      </c>
      <c r="P165" s="8">
        <v>1</v>
      </c>
      <c r="Q165" s="8">
        <v>1</v>
      </c>
      <c r="R165" s="21">
        <f t="shared" si="12"/>
        <v>0.4</v>
      </c>
      <c r="S165" s="21">
        <f t="shared" si="14"/>
        <v>3.1007751937984498</v>
      </c>
      <c r="T165"/>
    </row>
    <row r="166" spans="1:20" x14ac:dyDescent="0.25">
      <c r="A166" s="8">
        <v>38</v>
      </c>
      <c r="B166" s="9">
        <v>42898</v>
      </c>
      <c r="C166" s="8">
        <v>43.239395000000002</v>
      </c>
      <c r="D166" s="8">
        <v>-79.052531000000002</v>
      </c>
      <c r="E166" s="8">
        <v>1</v>
      </c>
      <c r="F166" s="8"/>
      <c r="G166" s="26">
        <v>8.5</v>
      </c>
      <c r="H166" s="8"/>
      <c r="I166" s="26">
        <v>17</v>
      </c>
      <c r="J166" s="12">
        <v>0.51111111111111118</v>
      </c>
      <c r="K166" s="8" t="s">
        <v>27</v>
      </c>
      <c r="L166" s="8">
        <v>5</v>
      </c>
      <c r="M166" s="8" t="s">
        <v>102</v>
      </c>
      <c r="N166" s="8" t="s">
        <v>103</v>
      </c>
      <c r="O166" s="8" t="s">
        <v>104</v>
      </c>
      <c r="P166" s="8"/>
      <c r="Q166" s="8"/>
      <c r="R166" s="21"/>
      <c r="S166" s="21"/>
      <c r="T166"/>
    </row>
    <row r="167" spans="1:20" x14ac:dyDescent="0.25">
      <c r="A167" s="2">
        <v>39</v>
      </c>
      <c r="B167" s="3">
        <v>42898</v>
      </c>
      <c r="C167" s="2">
        <v>43.262849000000003</v>
      </c>
      <c r="D167" s="2">
        <v>-79.065579</v>
      </c>
      <c r="E167" s="2">
        <v>2</v>
      </c>
      <c r="F167" s="2"/>
      <c r="G167" s="23"/>
      <c r="H167" s="2"/>
      <c r="I167" s="23" t="s">
        <v>65</v>
      </c>
      <c r="J167" s="6">
        <v>0.5229166666666667</v>
      </c>
      <c r="K167" s="2"/>
      <c r="L167" s="2"/>
      <c r="M167" s="2"/>
      <c r="N167" s="2"/>
      <c r="O167" s="2"/>
      <c r="P167" s="2"/>
      <c r="Q167" s="2"/>
      <c r="R167" s="20"/>
      <c r="S167" s="20"/>
      <c r="T167"/>
    </row>
    <row r="168" spans="1:20" x14ac:dyDescent="0.25">
      <c r="A168" s="2">
        <v>40</v>
      </c>
      <c r="B168" s="3">
        <v>42898</v>
      </c>
      <c r="C168" s="2">
        <v>43.263814000000004</v>
      </c>
      <c r="D168" s="2">
        <v>-79.064678999999998</v>
      </c>
      <c r="E168" s="2">
        <v>2</v>
      </c>
      <c r="F168" s="2"/>
      <c r="G168" s="23">
        <v>2.9</v>
      </c>
      <c r="H168" s="2"/>
      <c r="I168" s="23">
        <v>17.600000000000001</v>
      </c>
      <c r="J168" s="6">
        <v>0.53125</v>
      </c>
      <c r="K168" s="8" t="s">
        <v>27</v>
      </c>
      <c r="L168" s="2">
        <v>3</v>
      </c>
      <c r="M168" s="2">
        <v>7</v>
      </c>
      <c r="N168" s="2">
        <v>5</v>
      </c>
      <c r="O168" s="2">
        <v>8</v>
      </c>
      <c r="P168" s="2">
        <v>8</v>
      </c>
      <c r="Q168" s="2">
        <v>6</v>
      </c>
      <c r="R168" s="20">
        <f t="shared" si="12"/>
        <v>6.8</v>
      </c>
      <c r="S168" s="20">
        <f t="shared" si="14"/>
        <v>52.713178294573638</v>
      </c>
      <c r="T168"/>
    </row>
    <row r="169" spans="1:20" x14ac:dyDescent="0.25">
      <c r="A169" s="2">
        <v>41</v>
      </c>
      <c r="B169" s="3">
        <v>42898</v>
      </c>
      <c r="C169" s="2">
        <v>43.264868999999997</v>
      </c>
      <c r="D169" s="7">
        <v>-79.062889999999996</v>
      </c>
      <c r="E169" s="2">
        <v>2</v>
      </c>
      <c r="F169" s="2"/>
      <c r="G169" s="23">
        <v>3</v>
      </c>
      <c r="H169" s="2"/>
      <c r="I169" s="23">
        <v>17.600000000000001</v>
      </c>
      <c r="J169" s="6">
        <v>0.54097222222222219</v>
      </c>
      <c r="K169" s="8" t="s">
        <v>27</v>
      </c>
      <c r="L169" s="2">
        <v>3</v>
      </c>
      <c r="M169" s="2">
        <v>12</v>
      </c>
      <c r="N169" s="2">
        <v>10</v>
      </c>
      <c r="O169" s="2">
        <v>9</v>
      </c>
      <c r="P169" s="2">
        <v>13</v>
      </c>
      <c r="Q169" s="2">
        <v>14</v>
      </c>
      <c r="R169" s="20">
        <f t="shared" si="12"/>
        <v>11.6</v>
      </c>
      <c r="S169" s="20">
        <f t="shared" si="14"/>
        <v>89.922480620155028</v>
      </c>
      <c r="T169"/>
    </row>
    <row r="170" spans="1:20" x14ac:dyDescent="0.25">
      <c r="A170" s="2">
        <v>42</v>
      </c>
      <c r="B170" s="3">
        <v>42898</v>
      </c>
      <c r="C170" s="2">
        <v>43.265540000000001</v>
      </c>
      <c r="D170" s="2">
        <v>-79.061087999999998</v>
      </c>
      <c r="E170" s="2">
        <v>2</v>
      </c>
      <c r="F170" s="2"/>
      <c r="G170" s="23"/>
      <c r="H170" s="2"/>
      <c r="I170" s="23"/>
      <c r="J170" s="6">
        <v>0.55069444444444449</v>
      </c>
      <c r="K170" s="2"/>
      <c r="L170" s="2"/>
      <c r="M170" s="2"/>
      <c r="N170" s="2"/>
      <c r="O170" s="2"/>
      <c r="P170" s="2"/>
      <c r="Q170" s="2"/>
      <c r="R170" s="20"/>
      <c r="S170" s="20"/>
      <c r="T170"/>
    </row>
    <row r="171" spans="1:20" x14ac:dyDescent="0.25">
      <c r="A171" s="2">
        <v>43</v>
      </c>
      <c r="B171" s="3">
        <v>42898</v>
      </c>
      <c r="C171" s="2">
        <v>43.265931000000002</v>
      </c>
      <c r="D171" s="2">
        <v>-79.057946999999999</v>
      </c>
      <c r="E171" s="2">
        <v>2</v>
      </c>
      <c r="F171" s="2"/>
      <c r="G171" s="23"/>
      <c r="H171" s="2"/>
      <c r="I171" s="23"/>
      <c r="J171" s="6">
        <v>0.60555555555555551</v>
      </c>
      <c r="K171" s="2"/>
      <c r="L171" s="2"/>
      <c r="M171" s="2"/>
      <c r="N171" s="2"/>
      <c r="O171" s="2"/>
      <c r="P171" s="2"/>
      <c r="Q171" s="2"/>
      <c r="R171" s="20"/>
      <c r="S171" s="20"/>
      <c r="T171"/>
    </row>
    <row r="172" spans="1:20" x14ac:dyDescent="0.25">
      <c r="A172" s="2">
        <v>44</v>
      </c>
      <c r="B172" s="3">
        <v>42898</v>
      </c>
      <c r="C172" s="2">
        <v>43.267164000000001</v>
      </c>
      <c r="D172" s="2">
        <v>-79.055981000000003</v>
      </c>
      <c r="E172" s="2">
        <v>2</v>
      </c>
      <c r="F172" s="2"/>
      <c r="G172" s="23"/>
      <c r="H172" s="2"/>
      <c r="I172" s="23"/>
      <c r="J172" s="6">
        <v>0.61458333333333337</v>
      </c>
      <c r="K172" s="2"/>
      <c r="L172" s="2"/>
      <c r="M172" s="2"/>
      <c r="N172" s="2"/>
      <c r="O172" s="2"/>
      <c r="P172" s="2"/>
      <c r="Q172" s="2"/>
      <c r="R172" s="20"/>
      <c r="S172" s="20"/>
      <c r="T172"/>
    </row>
    <row r="173" spans="1:20" x14ac:dyDescent="0.25">
      <c r="A173" s="2">
        <v>45</v>
      </c>
      <c r="B173" s="3">
        <v>42898</v>
      </c>
      <c r="C173" s="2">
        <v>43.269081999999997</v>
      </c>
      <c r="D173" s="2">
        <v>-79.055132999999998</v>
      </c>
      <c r="E173" s="2">
        <v>2</v>
      </c>
      <c r="F173" s="2"/>
      <c r="G173" s="23"/>
      <c r="H173" s="2"/>
      <c r="I173" s="23"/>
      <c r="J173" s="6">
        <v>0.62361111111111112</v>
      </c>
      <c r="K173" s="2"/>
      <c r="L173" s="2"/>
      <c r="M173" s="2"/>
      <c r="N173" s="2"/>
      <c r="O173" s="2"/>
      <c r="P173" s="2"/>
      <c r="Q173" s="2"/>
      <c r="R173" s="20"/>
      <c r="S173" s="20"/>
      <c r="T173"/>
    </row>
    <row r="174" spans="1:20" x14ac:dyDescent="0.25">
      <c r="A174" s="2">
        <v>46</v>
      </c>
      <c r="B174" s="3">
        <v>42898</v>
      </c>
      <c r="C174" s="2">
        <v>43.270322999999998</v>
      </c>
      <c r="D174" s="2">
        <v>-79.055486000000002</v>
      </c>
      <c r="E174" s="2">
        <v>2</v>
      </c>
      <c r="F174" s="2"/>
      <c r="G174" s="23"/>
      <c r="H174" s="2"/>
      <c r="I174" s="23"/>
      <c r="J174" s="6">
        <v>0.63402777777777775</v>
      </c>
      <c r="K174" s="2"/>
      <c r="L174" s="2"/>
      <c r="M174" s="2"/>
      <c r="N174" s="2"/>
      <c r="O174" s="2"/>
      <c r="P174" s="2"/>
      <c r="Q174" s="2"/>
      <c r="R174" s="20"/>
      <c r="S174" s="20"/>
      <c r="T174"/>
    </row>
    <row r="175" spans="1:20" x14ac:dyDescent="0.25">
      <c r="A175" s="2">
        <v>47</v>
      </c>
      <c r="B175" s="3">
        <v>42898</v>
      </c>
      <c r="C175" s="2">
        <v>43.269649000000001</v>
      </c>
      <c r="D175" s="2">
        <v>-79.057501000000002</v>
      </c>
      <c r="E175" s="2">
        <v>2</v>
      </c>
      <c r="F175" s="2"/>
      <c r="G175" s="23"/>
      <c r="H175" s="2"/>
      <c r="I175" s="23"/>
      <c r="J175" s="6">
        <v>0.64374999999999993</v>
      </c>
      <c r="K175" s="2"/>
      <c r="L175" s="2"/>
      <c r="M175" s="2"/>
      <c r="N175" s="2"/>
      <c r="O175" s="2"/>
      <c r="P175" s="2"/>
      <c r="Q175" s="2"/>
      <c r="R175" s="20"/>
      <c r="S175" s="20"/>
      <c r="T175"/>
    </row>
    <row r="176" spans="1:20" x14ac:dyDescent="0.25">
      <c r="A176" s="2">
        <v>48</v>
      </c>
      <c r="B176" s="3">
        <v>42898</v>
      </c>
      <c r="C176" s="2">
        <v>43.268196000000003</v>
      </c>
      <c r="D176" s="2">
        <v>-79.060665999999998</v>
      </c>
      <c r="E176" s="2">
        <v>2</v>
      </c>
      <c r="F176" s="2"/>
      <c r="G176" s="23"/>
      <c r="H176" s="2"/>
      <c r="I176" s="23"/>
      <c r="J176" s="6">
        <v>0.65416666666666667</v>
      </c>
      <c r="K176" s="2"/>
      <c r="L176" s="2"/>
      <c r="M176" s="2"/>
      <c r="N176" s="2"/>
      <c r="O176" s="2"/>
      <c r="P176" s="2"/>
      <c r="Q176" s="2"/>
      <c r="R176" s="20"/>
      <c r="S176" s="20"/>
      <c r="T176"/>
    </row>
    <row r="177" spans="1:20" x14ac:dyDescent="0.25">
      <c r="A177" s="2">
        <v>49</v>
      </c>
      <c r="B177" s="3">
        <v>42898</v>
      </c>
      <c r="C177" s="2">
        <v>43.267913</v>
      </c>
      <c r="D177" s="2">
        <v>-79.071045999999996</v>
      </c>
      <c r="E177" s="2">
        <v>2</v>
      </c>
      <c r="F177" s="2"/>
      <c r="G177" s="23">
        <v>11.4</v>
      </c>
      <c r="H177" s="2"/>
      <c r="I177" s="23">
        <v>17.3</v>
      </c>
      <c r="J177" s="6">
        <v>0.66666666666666663</v>
      </c>
      <c r="K177" s="8" t="s">
        <v>27</v>
      </c>
      <c r="L177" s="2">
        <v>1</v>
      </c>
      <c r="M177" s="2">
        <v>6</v>
      </c>
      <c r="N177" s="2">
        <v>6</v>
      </c>
      <c r="O177" s="2">
        <v>2</v>
      </c>
      <c r="P177" s="2">
        <v>3</v>
      </c>
      <c r="Q177" s="2">
        <v>2</v>
      </c>
      <c r="R177" s="20">
        <f t="shared" si="12"/>
        <v>3.8</v>
      </c>
      <c r="S177" s="20">
        <f t="shared" si="14"/>
        <v>29.45736434108527</v>
      </c>
      <c r="T177"/>
    </row>
    <row r="178" spans="1:20" x14ac:dyDescent="0.25">
      <c r="A178" s="2">
        <v>50</v>
      </c>
      <c r="B178" s="3">
        <v>42898</v>
      </c>
      <c r="C178" s="2">
        <v>43.267194000000003</v>
      </c>
      <c r="D178" s="2">
        <v>-79.069434999999999</v>
      </c>
      <c r="E178" s="2">
        <v>2</v>
      </c>
      <c r="F178" s="2"/>
      <c r="G178" s="23">
        <v>10.7</v>
      </c>
      <c r="H178" s="2"/>
      <c r="I178" s="23">
        <v>17.3</v>
      </c>
      <c r="J178" s="6">
        <v>0.67708333333333337</v>
      </c>
      <c r="K178" s="8" t="s">
        <v>27</v>
      </c>
      <c r="L178" s="2">
        <v>1</v>
      </c>
      <c r="M178" s="2">
        <v>0</v>
      </c>
      <c r="N178" s="2">
        <v>1</v>
      </c>
      <c r="O178" s="2">
        <v>4</v>
      </c>
      <c r="P178" s="2">
        <v>4</v>
      </c>
      <c r="Q178" s="2">
        <v>3</v>
      </c>
      <c r="R178" s="20">
        <f t="shared" si="12"/>
        <v>2.4</v>
      </c>
      <c r="S178" s="20">
        <f t="shared" si="14"/>
        <v>18.604651162790695</v>
      </c>
      <c r="T178"/>
    </row>
    <row r="179" spans="1:20" x14ac:dyDescent="0.25">
      <c r="A179" s="2">
        <v>51</v>
      </c>
      <c r="B179" s="3">
        <v>42898</v>
      </c>
      <c r="C179" s="2">
        <v>43.261074000000001</v>
      </c>
      <c r="D179" s="2">
        <v>-79.061966999999996</v>
      </c>
      <c r="E179" s="2">
        <v>2</v>
      </c>
      <c r="F179" s="2"/>
      <c r="G179" s="23"/>
      <c r="H179" s="2"/>
      <c r="I179" s="23"/>
      <c r="J179" s="6">
        <v>0.68888888888888899</v>
      </c>
      <c r="K179" s="2"/>
      <c r="L179" s="2"/>
      <c r="M179" s="2"/>
      <c r="N179" s="2"/>
      <c r="O179" s="2"/>
      <c r="P179" s="2"/>
      <c r="Q179" s="2"/>
      <c r="R179" s="20"/>
      <c r="S179" s="20"/>
      <c r="T179"/>
    </row>
    <row r="180" spans="1:20" x14ac:dyDescent="0.25">
      <c r="A180"/>
      <c r="B180"/>
      <c r="C180"/>
      <c r="D180"/>
      <c r="E180"/>
      <c r="F180"/>
      <c r="G180"/>
      <c r="H180"/>
      <c r="I180"/>
      <c r="L180"/>
      <c r="M180"/>
      <c r="N180"/>
      <c r="S180" s="18"/>
      <c r="T180"/>
    </row>
    <row r="181" spans="1:20" x14ac:dyDescent="0.25">
      <c r="A181"/>
      <c r="B181"/>
      <c r="C181"/>
      <c r="D181"/>
      <c r="E181"/>
      <c r="F181"/>
      <c r="G181"/>
      <c r="H181"/>
      <c r="I181"/>
      <c r="L181"/>
      <c r="M181"/>
      <c r="N181"/>
      <c r="S181" s="18"/>
      <c r="T181"/>
    </row>
    <row r="182" spans="1:20" x14ac:dyDescent="0.25">
      <c r="A182"/>
      <c r="B182"/>
      <c r="C182"/>
      <c r="D182"/>
      <c r="E182"/>
      <c r="F182"/>
      <c r="G182"/>
      <c r="H182"/>
      <c r="I182"/>
      <c r="L182"/>
      <c r="M182"/>
      <c r="N182"/>
      <c r="S182" s="18"/>
      <c r="T182"/>
    </row>
    <row r="183" spans="1:20" x14ac:dyDescent="0.25">
      <c r="A183"/>
      <c r="B183"/>
      <c r="C183"/>
      <c r="D183"/>
      <c r="E183"/>
      <c r="F183"/>
      <c r="G183"/>
      <c r="H183"/>
      <c r="I183"/>
      <c r="L183"/>
      <c r="M183"/>
      <c r="N183"/>
      <c r="S183" s="18"/>
      <c r="T183"/>
    </row>
    <row r="184" spans="1:20" x14ac:dyDescent="0.25">
      <c r="A184" t="s">
        <v>108</v>
      </c>
      <c r="B184"/>
      <c r="C184"/>
      <c r="D184"/>
      <c r="E184"/>
      <c r="F184"/>
      <c r="G184"/>
      <c r="H184"/>
      <c r="I184"/>
      <c r="L184"/>
      <c r="M184"/>
      <c r="N184"/>
      <c r="S184" s="18"/>
    </row>
    <row r="185" spans="1:20" x14ac:dyDescent="0.25">
      <c r="A185"/>
      <c r="B185"/>
      <c r="C185"/>
      <c r="D185"/>
      <c r="E185"/>
      <c r="F185"/>
      <c r="G185"/>
      <c r="H185"/>
      <c r="I185"/>
      <c r="L185"/>
      <c r="M185"/>
      <c r="N185"/>
      <c r="S185" s="18"/>
    </row>
    <row r="186" spans="1:20" x14ac:dyDescent="0.25">
      <c r="A186"/>
      <c r="B186"/>
      <c r="C186"/>
      <c r="D186"/>
      <c r="E186"/>
      <c r="F186"/>
      <c r="G186"/>
      <c r="H186"/>
      <c r="I186"/>
      <c r="L186" t="s">
        <v>101</v>
      </c>
      <c r="M186"/>
      <c r="N186"/>
      <c r="S186" s="18"/>
    </row>
    <row r="187" spans="1:20" x14ac:dyDescent="0.25">
      <c r="A187"/>
      <c r="B187"/>
      <c r="C187"/>
      <c r="D187"/>
      <c r="E187"/>
      <c r="F187"/>
      <c r="G187"/>
      <c r="H187"/>
      <c r="I187"/>
      <c r="L187"/>
      <c r="M187"/>
      <c r="N187"/>
      <c r="S187" s="18"/>
    </row>
    <row r="188" spans="1:20" x14ac:dyDescent="0.25">
      <c r="A188" s="32"/>
      <c r="B188" s="32"/>
      <c r="C188" s="32"/>
      <c r="D188" s="32"/>
      <c r="E188" s="32" t="s">
        <v>52</v>
      </c>
      <c r="F188" s="32"/>
      <c r="H188" s="32"/>
      <c r="L188" s="32"/>
      <c r="M188"/>
      <c r="N188"/>
      <c r="R188" s="18"/>
      <c r="S188" s="18"/>
    </row>
    <row r="189" spans="1:20" ht="32.25" x14ac:dyDescent="0.25">
      <c r="A189" s="32" t="s">
        <v>0</v>
      </c>
      <c r="B189" s="32" t="s">
        <v>1</v>
      </c>
      <c r="C189" s="32" t="s">
        <v>36</v>
      </c>
      <c r="D189" s="32" t="s">
        <v>37</v>
      </c>
      <c r="E189" s="32" t="s">
        <v>51</v>
      </c>
      <c r="F189" s="32" t="s">
        <v>2</v>
      </c>
      <c r="G189" s="22" t="s">
        <v>49</v>
      </c>
      <c r="H189" s="32" t="s">
        <v>3</v>
      </c>
      <c r="I189" s="22" t="s">
        <v>50</v>
      </c>
      <c r="J189" s="32" t="s">
        <v>4</v>
      </c>
      <c r="K189" s="32" t="s">
        <v>26</v>
      </c>
      <c r="L189" s="32" t="s">
        <v>100</v>
      </c>
      <c r="M189" s="33" t="s">
        <v>38</v>
      </c>
      <c r="N189" s="33"/>
      <c r="O189" s="33"/>
      <c r="P189" s="33"/>
      <c r="Q189" s="33"/>
      <c r="R189" s="27" t="s">
        <v>44</v>
      </c>
      <c r="S189" s="27" t="s">
        <v>40</v>
      </c>
    </row>
    <row r="190" spans="1:20" x14ac:dyDescent="0.25">
      <c r="A190" s="2">
        <v>1</v>
      </c>
      <c r="B190" s="3"/>
      <c r="C190" s="2">
        <v>43.269030000000001</v>
      </c>
      <c r="D190" s="2">
        <v>-79.069772</v>
      </c>
      <c r="E190" s="2">
        <v>2</v>
      </c>
      <c r="F190" s="2"/>
      <c r="G190" s="23"/>
      <c r="H190" s="2"/>
      <c r="I190" s="23">
        <v>17.100000000000001</v>
      </c>
      <c r="J190" s="4" t="s">
        <v>5</v>
      </c>
      <c r="K190" s="2" t="s">
        <v>32</v>
      </c>
      <c r="L190" s="2">
        <v>1</v>
      </c>
      <c r="M190" s="2"/>
      <c r="N190" s="2"/>
      <c r="O190" s="2"/>
      <c r="P190" s="2"/>
      <c r="Q190" s="2"/>
      <c r="R190" s="20"/>
      <c r="S190" s="20"/>
    </row>
    <row r="191" spans="1:20" x14ac:dyDescent="0.25">
      <c r="A191" s="2">
        <v>2</v>
      </c>
      <c r="B191" s="3"/>
      <c r="C191" s="2">
        <v>43.268216000000002</v>
      </c>
      <c r="D191" s="2">
        <v>-79.068838</v>
      </c>
      <c r="E191" s="2">
        <v>2</v>
      </c>
      <c r="F191" s="2"/>
      <c r="G191" s="23">
        <v>4.7</v>
      </c>
      <c r="H191" s="2"/>
      <c r="I191" s="23">
        <v>17.100000000000001</v>
      </c>
      <c r="J191" s="4" t="s">
        <v>6</v>
      </c>
      <c r="K191" s="2" t="s">
        <v>27</v>
      </c>
      <c r="L191" s="2">
        <v>3</v>
      </c>
      <c r="M191" s="2">
        <v>1</v>
      </c>
      <c r="N191" s="2">
        <v>3</v>
      </c>
      <c r="O191" s="2">
        <v>2</v>
      </c>
      <c r="P191" s="2">
        <v>5</v>
      </c>
      <c r="Q191" s="2">
        <v>2</v>
      </c>
      <c r="R191" s="20">
        <f>AVERAGE(M191:Q191)</f>
        <v>2.6</v>
      </c>
      <c r="S191" s="20">
        <f>R191/0.129</f>
        <v>20.155038759689923</v>
      </c>
    </row>
    <row r="192" spans="1:20" x14ac:dyDescent="0.25">
      <c r="A192" s="2">
        <v>3</v>
      </c>
      <c r="B192" s="3"/>
      <c r="C192" s="2">
        <v>43.268833000000001</v>
      </c>
      <c r="D192" s="2">
        <v>-79.082679999999996</v>
      </c>
      <c r="E192" s="2">
        <v>2</v>
      </c>
      <c r="F192" s="2"/>
      <c r="G192" s="23"/>
      <c r="H192" s="2"/>
      <c r="I192" s="23">
        <v>17.100000000000001</v>
      </c>
      <c r="J192" s="4" t="s">
        <v>7</v>
      </c>
      <c r="K192" s="2" t="s">
        <v>27</v>
      </c>
      <c r="L192" s="2">
        <v>3</v>
      </c>
      <c r="M192" s="2"/>
      <c r="N192" s="2"/>
      <c r="O192" s="2"/>
      <c r="P192" s="2"/>
      <c r="Q192" s="2"/>
      <c r="R192" s="20"/>
      <c r="S192" s="20"/>
    </row>
    <row r="193" spans="1:19" x14ac:dyDescent="0.25">
      <c r="A193" s="2">
        <v>4</v>
      </c>
      <c r="B193" s="3"/>
      <c r="C193" s="2">
        <v>43.269551999999997</v>
      </c>
      <c r="D193" s="2">
        <v>-79.062494999999998</v>
      </c>
      <c r="E193" s="2">
        <v>2</v>
      </c>
      <c r="F193" s="2"/>
      <c r="G193" s="23"/>
      <c r="H193" s="2"/>
      <c r="I193" s="23">
        <v>17.3</v>
      </c>
      <c r="J193" s="4" t="s">
        <v>8</v>
      </c>
      <c r="K193" s="2" t="s">
        <v>27</v>
      </c>
      <c r="L193" s="2">
        <v>3</v>
      </c>
      <c r="M193" s="2"/>
      <c r="N193" s="2"/>
      <c r="O193" s="2"/>
      <c r="P193" s="2"/>
      <c r="Q193" s="2"/>
      <c r="R193" s="20"/>
      <c r="S193" s="20"/>
    </row>
    <row r="194" spans="1:19" x14ac:dyDescent="0.25">
      <c r="A194" s="2">
        <v>5</v>
      </c>
      <c r="B194" s="3"/>
      <c r="C194" s="2">
        <v>43.269551999999997</v>
      </c>
      <c r="D194" s="2">
        <v>-79.062494999999998</v>
      </c>
      <c r="E194" s="2">
        <v>2</v>
      </c>
      <c r="F194" s="2"/>
      <c r="G194" s="23">
        <v>4.5999999999999996</v>
      </c>
      <c r="H194" s="2"/>
      <c r="I194" s="23">
        <v>17.3</v>
      </c>
      <c r="J194" s="4" t="s">
        <v>9</v>
      </c>
      <c r="K194" s="2" t="s">
        <v>27</v>
      </c>
      <c r="L194" s="2">
        <v>3</v>
      </c>
      <c r="M194" s="2">
        <v>4</v>
      </c>
      <c r="N194" s="2">
        <v>5</v>
      </c>
      <c r="O194" s="2">
        <v>5</v>
      </c>
      <c r="P194" s="2">
        <v>5</v>
      </c>
      <c r="Q194" s="2">
        <v>5</v>
      </c>
      <c r="R194" s="20">
        <f>AVERAGE(M194:Q194)</f>
        <v>4.8</v>
      </c>
      <c r="S194" s="20">
        <f>R194/0.129</f>
        <v>37.20930232558139</v>
      </c>
    </row>
    <row r="195" spans="1:19" x14ac:dyDescent="0.25">
      <c r="A195" s="2">
        <v>6</v>
      </c>
      <c r="B195" s="3"/>
      <c r="C195" s="2">
        <v>43.271976000000002</v>
      </c>
      <c r="D195" s="2">
        <v>-79.051924</v>
      </c>
      <c r="E195" s="2">
        <v>2</v>
      </c>
      <c r="F195" s="2"/>
      <c r="G195" s="23">
        <v>5.4</v>
      </c>
      <c r="H195" s="2"/>
      <c r="I195" s="23">
        <v>17.100000000000001</v>
      </c>
      <c r="J195" s="4" t="s">
        <v>10</v>
      </c>
      <c r="K195" s="2" t="s">
        <v>27</v>
      </c>
      <c r="L195" s="2"/>
      <c r="M195" s="2">
        <v>4</v>
      </c>
      <c r="N195" s="2">
        <v>5</v>
      </c>
      <c r="O195" s="2">
        <v>2</v>
      </c>
      <c r="P195" s="2">
        <v>5</v>
      </c>
      <c r="Q195" s="2">
        <v>2</v>
      </c>
      <c r="R195" s="20">
        <f>AVERAGE(M195:Q195)</f>
        <v>3.6</v>
      </c>
      <c r="S195" s="20">
        <f>R195/0.129</f>
        <v>27.906976744186046</v>
      </c>
    </row>
    <row r="196" spans="1:19" x14ac:dyDescent="0.25">
      <c r="A196" s="2">
        <v>7</v>
      </c>
      <c r="B196" s="3"/>
      <c r="C196" s="2">
        <v>43.268720000000002</v>
      </c>
      <c r="D196" s="2">
        <v>-79.051559999999995</v>
      </c>
      <c r="E196" s="2">
        <v>2</v>
      </c>
      <c r="F196" s="2"/>
      <c r="G196" s="23">
        <v>3.4</v>
      </c>
      <c r="H196" s="2"/>
      <c r="I196" s="23">
        <v>17.8</v>
      </c>
      <c r="J196" s="4" t="s">
        <v>11</v>
      </c>
      <c r="K196" s="2" t="s">
        <v>27</v>
      </c>
      <c r="L196" s="2">
        <v>3</v>
      </c>
      <c r="M196" s="2">
        <v>0</v>
      </c>
      <c r="N196" s="2">
        <v>0</v>
      </c>
      <c r="O196" s="2">
        <v>0</v>
      </c>
      <c r="P196" s="2">
        <v>0</v>
      </c>
      <c r="Q196" s="2">
        <v>0</v>
      </c>
      <c r="R196" s="20">
        <f>AVERAGE(M196:Q196)</f>
        <v>0</v>
      </c>
      <c r="S196" s="20">
        <f>R196/0.129</f>
        <v>0</v>
      </c>
    </row>
    <row r="197" spans="1:19" x14ac:dyDescent="0.25">
      <c r="A197" s="2">
        <v>8</v>
      </c>
      <c r="B197" s="3"/>
      <c r="C197" s="2">
        <v>43.275570000000002</v>
      </c>
      <c r="D197" s="2">
        <v>-79.053905999999998</v>
      </c>
      <c r="E197" s="2">
        <v>2</v>
      </c>
      <c r="F197" s="2"/>
      <c r="G197" s="23">
        <v>6.7</v>
      </c>
      <c r="H197" s="2"/>
      <c r="I197" s="23">
        <v>17.100000000000001</v>
      </c>
      <c r="J197" s="4" t="s">
        <v>13</v>
      </c>
      <c r="K197" s="2" t="s">
        <v>27</v>
      </c>
      <c r="L197" s="2">
        <v>5</v>
      </c>
      <c r="M197" s="2">
        <v>6</v>
      </c>
      <c r="N197" s="2">
        <v>3</v>
      </c>
      <c r="O197" s="2">
        <v>3</v>
      </c>
      <c r="P197" s="2">
        <v>3</v>
      </c>
      <c r="Q197" s="2">
        <v>4</v>
      </c>
      <c r="R197" s="20">
        <f>AVERAGE(M197:Q197)</f>
        <v>3.8</v>
      </c>
      <c r="S197" s="20">
        <f>R197/0.129</f>
        <v>29.45736434108527</v>
      </c>
    </row>
    <row r="198" spans="1:19" x14ac:dyDescent="0.25">
      <c r="A198" s="2">
        <v>9</v>
      </c>
      <c r="B198" s="3"/>
      <c r="C198" s="2">
        <v>43.275570000000002</v>
      </c>
      <c r="D198" s="2">
        <v>-79.053905999999998</v>
      </c>
      <c r="E198" s="2">
        <v>2</v>
      </c>
      <c r="F198" s="2"/>
      <c r="G198" s="23" t="s">
        <v>65</v>
      </c>
      <c r="H198" s="2"/>
      <c r="I198" s="23">
        <v>17.100000000000001</v>
      </c>
      <c r="J198" s="4" t="s">
        <v>12</v>
      </c>
      <c r="K198" s="2" t="s">
        <v>27</v>
      </c>
      <c r="L198" s="2"/>
      <c r="M198" s="2">
        <v>0</v>
      </c>
      <c r="N198" s="2">
        <v>1</v>
      </c>
      <c r="O198" s="2">
        <v>2</v>
      </c>
      <c r="P198" s="2">
        <v>4</v>
      </c>
      <c r="Q198" s="2">
        <v>2</v>
      </c>
      <c r="R198" s="20">
        <f>AVERAGE(M198:Q198)</f>
        <v>1.8</v>
      </c>
      <c r="S198" s="20">
        <f>R198/0.129</f>
        <v>13.953488372093023</v>
      </c>
    </row>
    <row r="199" spans="1:19" x14ac:dyDescent="0.25">
      <c r="A199" s="8">
        <v>10</v>
      </c>
      <c r="B199" s="9"/>
      <c r="C199" s="8">
        <v>43.162939999999999</v>
      </c>
      <c r="D199" s="8">
        <v>-79.046068000000005</v>
      </c>
      <c r="E199" s="8">
        <v>1</v>
      </c>
      <c r="F199" s="8"/>
      <c r="G199" s="26" t="s">
        <v>65</v>
      </c>
      <c r="H199" s="8"/>
      <c r="I199" s="26">
        <v>17.100000000000001</v>
      </c>
      <c r="J199" s="10" t="s">
        <v>14</v>
      </c>
      <c r="K199" s="8" t="s">
        <v>32</v>
      </c>
      <c r="L199" s="8"/>
      <c r="M199" s="8"/>
      <c r="N199" s="8"/>
      <c r="O199" s="8"/>
      <c r="P199" s="8"/>
      <c r="Q199" s="8"/>
      <c r="R199" s="21"/>
      <c r="S199" s="21"/>
    </row>
    <row r="200" spans="1:19" x14ac:dyDescent="0.25">
      <c r="A200" s="8">
        <v>11</v>
      </c>
      <c r="B200" s="9"/>
      <c r="C200" s="8">
        <v>43.165064999999998</v>
      </c>
      <c r="D200" s="8">
        <v>-79.047122999999999</v>
      </c>
      <c r="E200" s="8">
        <v>1</v>
      </c>
      <c r="F200" s="8"/>
      <c r="G200" s="26">
        <v>5.2</v>
      </c>
      <c r="H200" s="8"/>
      <c r="I200" s="26">
        <v>16.399999999999999</v>
      </c>
      <c r="J200" s="10" t="s">
        <v>15</v>
      </c>
      <c r="K200" s="8" t="s">
        <v>28</v>
      </c>
      <c r="L200" s="8">
        <v>5</v>
      </c>
      <c r="M200" s="8">
        <v>0</v>
      </c>
      <c r="N200" s="8">
        <v>0</v>
      </c>
      <c r="O200" s="8">
        <v>0</v>
      </c>
      <c r="P200" s="8">
        <v>0</v>
      </c>
      <c r="Q200" s="8">
        <v>0</v>
      </c>
      <c r="R200" s="21">
        <f>AVERAGE(M200:Q200)</f>
        <v>0</v>
      </c>
      <c r="S200" s="21">
        <f>R200/0.129</f>
        <v>0</v>
      </c>
    </row>
    <row r="201" spans="1:19" x14ac:dyDescent="0.25">
      <c r="A201" s="8">
        <v>12</v>
      </c>
      <c r="B201" s="9"/>
      <c r="C201" s="8">
        <v>43.166452999999997</v>
      </c>
      <c r="D201" s="8">
        <v>-79.047871000000001</v>
      </c>
      <c r="E201" s="8">
        <v>1</v>
      </c>
      <c r="F201" s="8"/>
      <c r="G201" s="26">
        <v>4.9000000000000004</v>
      </c>
      <c r="H201" s="8"/>
      <c r="I201" s="26">
        <v>16.399999999999999</v>
      </c>
      <c r="J201" s="10" t="s">
        <v>16</v>
      </c>
      <c r="K201" s="8" t="s">
        <v>27</v>
      </c>
      <c r="L201" s="8">
        <v>2</v>
      </c>
      <c r="M201" s="8">
        <v>6</v>
      </c>
      <c r="N201" s="8">
        <v>8</v>
      </c>
      <c r="O201" s="8">
        <v>6</v>
      </c>
      <c r="P201" s="8">
        <v>5</v>
      </c>
      <c r="Q201" s="8">
        <v>5</v>
      </c>
      <c r="R201" s="21">
        <f t="shared" ref="R201:R239" si="15">AVERAGE(M201:Q201)</f>
        <v>6</v>
      </c>
      <c r="S201" s="21">
        <f>R201/0.129</f>
        <v>46.511627906976742</v>
      </c>
    </row>
    <row r="202" spans="1:19" x14ac:dyDescent="0.25">
      <c r="A202" s="8">
        <v>13</v>
      </c>
      <c r="B202" s="9"/>
      <c r="C202" s="8">
        <v>43.168999999999997</v>
      </c>
      <c r="D202" s="8">
        <v>-79.049757</v>
      </c>
      <c r="E202" s="8">
        <v>1</v>
      </c>
      <c r="F202" s="8"/>
      <c r="G202" s="26"/>
      <c r="H202" s="8"/>
      <c r="I202" s="26">
        <v>16.399999999999999</v>
      </c>
      <c r="J202" s="10" t="s">
        <v>17</v>
      </c>
      <c r="K202" s="8" t="s">
        <v>32</v>
      </c>
      <c r="L202" s="8"/>
      <c r="M202" s="8"/>
      <c r="N202" s="8"/>
      <c r="O202" s="8"/>
      <c r="P202" s="8"/>
      <c r="Q202" s="8"/>
      <c r="R202" s="21"/>
      <c r="S202" s="21"/>
    </row>
    <row r="203" spans="1:19" x14ac:dyDescent="0.25">
      <c r="A203" s="8">
        <v>14</v>
      </c>
      <c r="B203" s="9"/>
      <c r="C203" s="8">
        <v>43.170490000000001</v>
      </c>
      <c r="D203" s="8">
        <v>-79.049633999999998</v>
      </c>
      <c r="E203" s="8">
        <v>1</v>
      </c>
      <c r="F203" s="8"/>
      <c r="G203" s="26"/>
      <c r="H203" s="8"/>
      <c r="I203" s="26">
        <v>16.399999999999999</v>
      </c>
      <c r="J203" s="10" t="s">
        <v>18</v>
      </c>
      <c r="K203" s="8" t="s">
        <v>27</v>
      </c>
      <c r="L203" s="8">
        <v>4</v>
      </c>
      <c r="M203" s="8"/>
      <c r="N203" s="8"/>
      <c r="O203" s="8"/>
      <c r="P203" s="8"/>
      <c r="Q203" s="8"/>
      <c r="R203" s="21"/>
      <c r="S203" s="21"/>
    </row>
    <row r="204" spans="1:19" x14ac:dyDescent="0.25">
      <c r="A204" s="8">
        <v>15</v>
      </c>
      <c r="B204" s="9"/>
      <c r="C204" s="8">
        <v>43.178410999999997</v>
      </c>
      <c r="D204" s="8">
        <v>-79.049397999999997</v>
      </c>
      <c r="E204" s="8">
        <v>1</v>
      </c>
      <c r="F204" s="8"/>
      <c r="G204" s="26"/>
      <c r="H204" s="8"/>
      <c r="I204" s="26">
        <v>16.399999999999999</v>
      </c>
      <c r="J204" s="10" t="s">
        <v>19</v>
      </c>
      <c r="K204" s="8" t="s">
        <v>27</v>
      </c>
      <c r="L204" s="8">
        <v>4</v>
      </c>
      <c r="M204" s="8"/>
      <c r="N204" s="8"/>
      <c r="O204" s="8"/>
      <c r="P204" s="8"/>
      <c r="Q204" s="8"/>
      <c r="R204" s="21"/>
      <c r="S204" s="21"/>
    </row>
    <row r="205" spans="1:19" x14ac:dyDescent="0.25">
      <c r="A205" s="8">
        <v>16</v>
      </c>
      <c r="B205" s="9"/>
      <c r="C205" s="8">
        <v>43.181927999999999</v>
      </c>
      <c r="D205" s="8">
        <v>-79.048997</v>
      </c>
      <c r="E205" s="8">
        <v>1</v>
      </c>
      <c r="F205" s="8"/>
      <c r="G205" s="26">
        <v>4.9000000000000004</v>
      </c>
      <c r="H205" s="8"/>
      <c r="I205" s="26">
        <v>16.399999999999999</v>
      </c>
      <c r="J205" s="10" t="s">
        <v>20</v>
      </c>
      <c r="K205" s="8" t="s">
        <v>27</v>
      </c>
      <c r="L205" s="8">
        <v>4</v>
      </c>
      <c r="M205" s="8">
        <v>3</v>
      </c>
      <c r="N205" s="8">
        <v>2</v>
      </c>
      <c r="O205" s="8">
        <v>1</v>
      </c>
      <c r="P205" s="8">
        <v>2</v>
      </c>
      <c r="Q205" s="8">
        <v>1</v>
      </c>
      <c r="R205" s="21">
        <f t="shared" si="15"/>
        <v>1.8</v>
      </c>
      <c r="S205" s="21">
        <f t="shared" ref="S205:S210" si="16">R205/0.129</f>
        <v>13.953488372093023</v>
      </c>
    </row>
    <row r="206" spans="1:19" x14ac:dyDescent="0.25">
      <c r="A206" s="8">
        <v>17</v>
      </c>
      <c r="B206" s="9"/>
      <c r="C206" s="8" t="s">
        <v>39</v>
      </c>
      <c r="D206" s="8" t="s">
        <v>39</v>
      </c>
      <c r="E206" s="8">
        <v>1</v>
      </c>
      <c r="F206" s="8"/>
      <c r="G206" s="26"/>
      <c r="H206" s="8"/>
      <c r="I206" s="26">
        <v>16.5</v>
      </c>
      <c r="J206" s="10" t="s">
        <v>21</v>
      </c>
      <c r="K206" s="8" t="s">
        <v>27</v>
      </c>
      <c r="L206" s="8">
        <v>5</v>
      </c>
      <c r="M206" s="8"/>
      <c r="N206" s="8"/>
      <c r="O206" s="8"/>
      <c r="P206" s="8"/>
      <c r="Q206" s="8"/>
      <c r="R206" s="21" t="e">
        <f t="shared" si="15"/>
        <v>#DIV/0!</v>
      </c>
      <c r="S206" s="21" t="e">
        <f t="shared" si="16"/>
        <v>#DIV/0!</v>
      </c>
    </row>
    <row r="207" spans="1:19" x14ac:dyDescent="0.25">
      <c r="A207" s="8">
        <v>18</v>
      </c>
      <c r="B207" s="9"/>
      <c r="C207" s="8">
        <v>43.201146000000001</v>
      </c>
      <c r="D207" s="8">
        <v>-79.046282000000005</v>
      </c>
      <c r="E207" s="8">
        <v>1</v>
      </c>
      <c r="F207" s="8"/>
      <c r="G207" s="26"/>
      <c r="H207" s="8"/>
      <c r="I207" s="26">
        <v>16.5</v>
      </c>
      <c r="J207" s="10" t="s">
        <v>22</v>
      </c>
      <c r="K207" s="8" t="s">
        <v>27</v>
      </c>
      <c r="L207" s="8">
        <v>3</v>
      </c>
      <c r="M207" s="8"/>
      <c r="N207" s="8"/>
      <c r="O207" s="8"/>
      <c r="P207" s="8"/>
      <c r="Q207" s="8"/>
      <c r="R207" s="21" t="e">
        <f t="shared" si="15"/>
        <v>#DIV/0!</v>
      </c>
      <c r="S207" s="21" t="e">
        <f t="shared" si="16"/>
        <v>#DIV/0!</v>
      </c>
    </row>
    <row r="208" spans="1:19" x14ac:dyDescent="0.25">
      <c r="A208" s="8">
        <v>19</v>
      </c>
      <c r="B208" s="9"/>
      <c r="C208" s="8">
        <v>43.210343000000002</v>
      </c>
      <c r="D208" s="8">
        <v>-79.052486000000002</v>
      </c>
      <c r="E208" s="8">
        <v>1</v>
      </c>
      <c r="F208" s="8"/>
      <c r="G208" s="26"/>
      <c r="H208" s="8"/>
      <c r="I208" s="26">
        <v>16.600000000000001</v>
      </c>
      <c r="J208" s="10" t="s">
        <v>23</v>
      </c>
      <c r="K208" s="8" t="s">
        <v>27</v>
      </c>
      <c r="L208" s="8">
        <v>3</v>
      </c>
      <c r="M208" s="8"/>
      <c r="N208" s="8"/>
      <c r="O208" s="8"/>
      <c r="P208" s="8"/>
      <c r="Q208" s="8"/>
      <c r="R208" s="21" t="e">
        <f t="shared" si="15"/>
        <v>#DIV/0!</v>
      </c>
      <c r="S208" s="21" t="e">
        <f t="shared" si="16"/>
        <v>#DIV/0!</v>
      </c>
    </row>
    <row r="209" spans="1:19" x14ac:dyDescent="0.25">
      <c r="A209" s="8">
        <v>20</v>
      </c>
      <c r="B209" s="9"/>
      <c r="C209" s="8">
        <v>43.213721999999997</v>
      </c>
      <c r="D209" s="8">
        <v>-79.052201999999994</v>
      </c>
      <c r="E209" s="8">
        <v>1</v>
      </c>
      <c r="F209" s="8"/>
      <c r="G209" s="26"/>
      <c r="H209" s="8"/>
      <c r="I209" s="26">
        <v>16.600000000000001</v>
      </c>
      <c r="J209" s="10" t="s">
        <v>24</v>
      </c>
      <c r="K209" s="8" t="s">
        <v>27</v>
      </c>
      <c r="L209" s="8">
        <v>4</v>
      </c>
      <c r="M209" s="8"/>
      <c r="N209" s="8"/>
      <c r="O209" s="8"/>
      <c r="P209" s="8"/>
      <c r="Q209" s="8"/>
      <c r="R209" s="21" t="e">
        <f t="shared" si="15"/>
        <v>#DIV/0!</v>
      </c>
      <c r="S209" s="21" t="e">
        <f t="shared" si="16"/>
        <v>#DIV/0!</v>
      </c>
    </row>
    <row r="210" spans="1:19" x14ac:dyDescent="0.25">
      <c r="A210" s="8">
        <v>21</v>
      </c>
      <c r="B210" s="9"/>
      <c r="C210" s="8">
        <v>43.218359999999997</v>
      </c>
      <c r="D210" s="8">
        <v>-79.049813999999998</v>
      </c>
      <c r="E210" s="8">
        <v>1</v>
      </c>
      <c r="F210" s="8"/>
      <c r="G210" s="26"/>
      <c r="H210" s="8"/>
      <c r="I210" s="26">
        <v>16.600000000000001</v>
      </c>
      <c r="J210" s="10" t="s">
        <v>25</v>
      </c>
      <c r="K210" s="8" t="s">
        <v>27</v>
      </c>
      <c r="L210" s="8">
        <v>5</v>
      </c>
      <c r="M210" s="8"/>
      <c r="N210" s="8"/>
      <c r="O210" s="8"/>
      <c r="P210" s="8"/>
      <c r="Q210" s="8"/>
      <c r="R210" s="21" t="e">
        <f t="shared" si="15"/>
        <v>#DIV/0!</v>
      </c>
      <c r="S210" s="21" t="e">
        <f t="shared" si="16"/>
        <v>#DIV/0!</v>
      </c>
    </row>
    <row r="211" spans="1:19" x14ac:dyDescent="0.25">
      <c r="A211" s="8">
        <v>22</v>
      </c>
      <c r="B211" s="9"/>
      <c r="C211" s="8">
        <v>43.222926999999999</v>
      </c>
      <c r="D211" s="8">
        <v>-79.049166999999997</v>
      </c>
      <c r="E211" s="8">
        <v>1</v>
      </c>
      <c r="F211" s="8"/>
      <c r="G211" s="26"/>
      <c r="H211" s="8"/>
      <c r="I211" s="26">
        <v>16.899999999999999</v>
      </c>
      <c r="J211" s="12">
        <v>0.54583333333333328</v>
      </c>
      <c r="K211" s="8" t="s">
        <v>32</v>
      </c>
      <c r="L211" s="8"/>
      <c r="M211" s="8"/>
      <c r="N211" s="8"/>
      <c r="O211" s="8"/>
      <c r="P211" s="8"/>
      <c r="Q211" s="8"/>
      <c r="R211" s="21"/>
      <c r="S211" s="21"/>
    </row>
    <row r="212" spans="1:19" x14ac:dyDescent="0.25">
      <c r="A212" s="8">
        <v>23</v>
      </c>
      <c r="B212" s="9"/>
      <c r="C212" s="8">
        <v>43.229861</v>
      </c>
      <c r="D212" s="8">
        <v>-79.051036999999994</v>
      </c>
      <c r="E212" s="8">
        <v>1</v>
      </c>
      <c r="F212" s="8"/>
      <c r="G212" s="26"/>
      <c r="H212" s="8"/>
      <c r="I212" s="26">
        <v>16.899999999999999</v>
      </c>
      <c r="J212" s="12">
        <v>0.55694444444444446</v>
      </c>
      <c r="K212" s="8" t="s">
        <v>27</v>
      </c>
      <c r="L212" s="8">
        <v>5</v>
      </c>
      <c r="M212" s="8"/>
      <c r="N212" s="8"/>
      <c r="O212" s="8"/>
      <c r="P212" s="8"/>
      <c r="Q212" s="8"/>
      <c r="R212" s="21" t="e">
        <f t="shared" si="15"/>
        <v>#DIV/0!</v>
      </c>
      <c r="S212" s="21" t="e">
        <f>R212/0.129</f>
        <v>#DIV/0!</v>
      </c>
    </row>
    <row r="213" spans="1:19" x14ac:dyDescent="0.25">
      <c r="A213" s="8">
        <v>24</v>
      </c>
      <c r="B213" s="9"/>
      <c r="C213" s="8">
        <v>43.254648000000003</v>
      </c>
      <c r="D213" s="8">
        <v>-79.052302999999995</v>
      </c>
      <c r="E213" s="8">
        <v>1</v>
      </c>
      <c r="F213" s="8"/>
      <c r="G213" s="26">
        <v>2.7</v>
      </c>
      <c r="H213" s="8"/>
      <c r="I213" s="26">
        <v>17.100000000000001</v>
      </c>
      <c r="J213" s="12">
        <v>0.57013888888888886</v>
      </c>
      <c r="K213" s="8" t="s">
        <v>27</v>
      </c>
      <c r="L213" s="8">
        <v>3</v>
      </c>
      <c r="M213" s="8">
        <v>2</v>
      </c>
      <c r="N213" s="8">
        <v>0</v>
      </c>
      <c r="O213" s="8">
        <v>0</v>
      </c>
      <c r="P213" s="8">
        <v>1</v>
      </c>
      <c r="Q213" s="8">
        <v>0</v>
      </c>
      <c r="R213" s="21">
        <f>AVERAGE(M213:Q213)</f>
        <v>0.6</v>
      </c>
      <c r="S213" s="21">
        <f>R213/0.129</f>
        <v>4.6511627906976738</v>
      </c>
    </row>
    <row r="214" spans="1:19" x14ac:dyDescent="0.25">
      <c r="A214" s="8">
        <v>25</v>
      </c>
      <c r="B214" s="9"/>
      <c r="C214" s="8">
        <v>43.256158999999997</v>
      </c>
      <c r="D214" s="8">
        <v>-79.053700000000006</v>
      </c>
      <c r="E214" s="8">
        <v>1</v>
      </c>
      <c r="F214" s="8"/>
      <c r="G214" s="26"/>
      <c r="H214" s="8"/>
      <c r="I214" s="26">
        <v>17.100000000000001</v>
      </c>
      <c r="J214" s="12">
        <v>0.57986111111111105</v>
      </c>
      <c r="K214" s="8" t="s">
        <v>27</v>
      </c>
      <c r="L214" s="8">
        <v>2</v>
      </c>
      <c r="M214" s="8"/>
      <c r="N214" s="8"/>
      <c r="O214" s="8"/>
      <c r="P214" s="8"/>
      <c r="Q214" s="8"/>
      <c r="R214" s="21" t="e">
        <f t="shared" si="15"/>
        <v>#DIV/0!</v>
      </c>
      <c r="S214" s="21" t="e">
        <f t="shared" ref="S214:S239" si="17">R214/0.129</f>
        <v>#DIV/0!</v>
      </c>
    </row>
    <row r="215" spans="1:19" x14ac:dyDescent="0.25">
      <c r="A215" s="8">
        <v>26</v>
      </c>
      <c r="B215" s="9"/>
      <c r="C215" s="8">
        <v>43.261074000000001</v>
      </c>
      <c r="D215" s="8">
        <v>-79.061966999999996</v>
      </c>
      <c r="E215" s="8">
        <v>1</v>
      </c>
      <c r="F215" s="8"/>
      <c r="G215" s="26"/>
      <c r="H215" s="8"/>
      <c r="I215" s="26">
        <v>17.100000000000001</v>
      </c>
      <c r="J215" s="12">
        <v>0.59097222222222223</v>
      </c>
      <c r="K215" s="8" t="s">
        <v>27</v>
      </c>
      <c r="L215" s="8">
        <v>3</v>
      </c>
      <c r="M215" s="8"/>
      <c r="N215" s="8"/>
      <c r="O215" s="8"/>
      <c r="P215" s="8"/>
      <c r="Q215" s="8"/>
      <c r="R215" s="21" t="e">
        <f t="shared" si="15"/>
        <v>#DIV/0!</v>
      </c>
      <c r="S215" s="21" t="e">
        <f t="shared" si="17"/>
        <v>#DIV/0!</v>
      </c>
    </row>
    <row r="216" spans="1:19" x14ac:dyDescent="0.25">
      <c r="A216" s="8">
        <v>27</v>
      </c>
      <c r="B216" s="9"/>
      <c r="C216" s="8">
        <v>43.211981999999999</v>
      </c>
      <c r="D216" s="8">
        <v>-79.053030000000007</v>
      </c>
      <c r="E216" s="8">
        <v>1</v>
      </c>
      <c r="F216" s="8"/>
      <c r="G216" s="26"/>
      <c r="H216" s="8"/>
      <c r="I216" s="26">
        <v>16.600000000000001</v>
      </c>
      <c r="J216" s="12">
        <v>0.40138888888888885</v>
      </c>
      <c r="K216" s="8" t="s">
        <v>27</v>
      </c>
      <c r="L216" s="8">
        <v>3</v>
      </c>
      <c r="M216" s="8"/>
      <c r="N216" s="8"/>
      <c r="O216" s="8"/>
      <c r="P216" s="8"/>
      <c r="Q216" s="8"/>
      <c r="R216" s="21" t="e">
        <f t="shared" si="15"/>
        <v>#DIV/0!</v>
      </c>
      <c r="S216" s="21" t="e">
        <f t="shared" si="17"/>
        <v>#DIV/0!</v>
      </c>
    </row>
    <row r="217" spans="1:19" x14ac:dyDescent="0.25">
      <c r="A217" s="8">
        <v>28</v>
      </c>
      <c r="B217" s="9"/>
      <c r="C217" s="8">
        <v>43.214880999999998</v>
      </c>
      <c r="D217" s="8">
        <v>-79.052249000000003</v>
      </c>
      <c r="E217" s="8">
        <v>1</v>
      </c>
      <c r="F217" s="8"/>
      <c r="G217" s="26"/>
      <c r="H217" s="8"/>
      <c r="I217" s="26">
        <v>16.600000000000001</v>
      </c>
      <c r="J217" s="12">
        <v>0.41180555555555554</v>
      </c>
      <c r="K217" s="8" t="s">
        <v>27</v>
      </c>
      <c r="L217" s="8">
        <v>5</v>
      </c>
      <c r="M217" s="8"/>
      <c r="N217" s="8"/>
      <c r="O217" s="8"/>
      <c r="P217" s="8"/>
      <c r="Q217" s="8"/>
      <c r="R217" s="21" t="e">
        <f t="shared" si="15"/>
        <v>#DIV/0!</v>
      </c>
      <c r="S217" s="21" t="e">
        <f t="shared" si="17"/>
        <v>#DIV/0!</v>
      </c>
    </row>
    <row r="218" spans="1:19" x14ac:dyDescent="0.25">
      <c r="A218" s="8">
        <v>29</v>
      </c>
      <c r="B218" s="9"/>
      <c r="C218" s="8">
        <v>43.215974000000003</v>
      </c>
      <c r="D218" s="8">
        <v>-79.051871000000006</v>
      </c>
      <c r="E218" s="8">
        <v>1</v>
      </c>
      <c r="F218" s="8"/>
      <c r="G218" s="26">
        <v>8</v>
      </c>
      <c r="H218" s="8"/>
      <c r="I218" s="26">
        <v>16.600000000000001</v>
      </c>
      <c r="J218" s="12">
        <v>0.42152777777777778</v>
      </c>
      <c r="K218" s="8" t="s">
        <v>27</v>
      </c>
      <c r="L218" s="8">
        <v>5</v>
      </c>
      <c r="M218" s="8">
        <v>0</v>
      </c>
      <c r="N218" s="8">
        <v>0</v>
      </c>
      <c r="O218" s="8">
        <v>0</v>
      </c>
      <c r="P218" s="8">
        <v>0</v>
      </c>
      <c r="Q218" s="8">
        <v>0</v>
      </c>
      <c r="R218" s="21">
        <f t="shared" si="15"/>
        <v>0</v>
      </c>
      <c r="S218" s="21">
        <f t="shared" si="17"/>
        <v>0</v>
      </c>
    </row>
    <row r="219" spans="1:19" x14ac:dyDescent="0.25">
      <c r="A219" s="8">
        <v>30</v>
      </c>
      <c r="B219" s="9"/>
      <c r="C219" s="8">
        <v>43.218259000000003</v>
      </c>
      <c r="D219" s="8">
        <v>-79.050567000000001</v>
      </c>
      <c r="E219" s="8">
        <v>1</v>
      </c>
      <c r="F219" s="8"/>
      <c r="G219" s="26">
        <v>9.1</v>
      </c>
      <c r="H219" s="8"/>
      <c r="I219" s="26">
        <v>16.7</v>
      </c>
      <c r="J219" s="12">
        <v>0.43055555555555558</v>
      </c>
      <c r="K219" s="8" t="s">
        <v>27</v>
      </c>
      <c r="L219" s="8">
        <v>1</v>
      </c>
      <c r="M219" s="8">
        <v>0</v>
      </c>
      <c r="N219" s="8">
        <v>0</v>
      </c>
      <c r="O219" s="8">
        <v>0</v>
      </c>
      <c r="P219" s="8">
        <v>0</v>
      </c>
      <c r="Q219" s="8">
        <v>0</v>
      </c>
      <c r="R219" s="21">
        <f t="shared" si="15"/>
        <v>0</v>
      </c>
      <c r="S219" s="21">
        <f t="shared" si="17"/>
        <v>0</v>
      </c>
    </row>
    <row r="220" spans="1:19" x14ac:dyDescent="0.25">
      <c r="A220" s="8">
        <v>31</v>
      </c>
      <c r="B220" s="9"/>
      <c r="C220" s="8">
        <v>43.220390000000002</v>
      </c>
      <c r="D220" s="8">
        <v>-79.049553000000003</v>
      </c>
      <c r="E220" s="8">
        <v>1</v>
      </c>
      <c r="F220" s="8"/>
      <c r="G220" s="26">
        <v>7.2</v>
      </c>
      <c r="H220" s="8"/>
      <c r="I220" s="26">
        <v>16.2</v>
      </c>
      <c r="J220" s="12">
        <v>0.43888888888888888</v>
      </c>
      <c r="K220" s="8" t="s">
        <v>27</v>
      </c>
      <c r="L220" s="8">
        <v>3</v>
      </c>
      <c r="M220" s="8">
        <v>0</v>
      </c>
      <c r="N220" s="8">
        <v>0</v>
      </c>
      <c r="O220" s="8">
        <v>1</v>
      </c>
      <c r="P220" s="8">
        <v>0</v>
      </c>
      <c r="Q220" s="8">
        <v>0</v>
      </c>
      <c r="R220" s="21">
        <f t="shared" si="15"/>
        <v>0.2</v>
      </c>
      <c r="S220" s="21">
        <f t="shared" si="17"/>
        <v>1.5503875968992249</v>
      </c>
    </row>
    <row r="221" spans="1:19" x14ac:dyDescent="0.25">
      <c r="A221" s="8">
        <v>32</v>
      </c>
      <c r="B221" s="9"/>
      <c r="C221" s="8">
        <v>43.220832000000001</v>
      </c>
      <c r="D221" s="8">
        <v>-79.048833999999999</v>
      </c>
      <c r="E221" s="8">
        <v>1</v>
      </c>
      <c r="F221" s="8"/>
      <c r="G221" s="26">
        <v>2.2999999999999998</v>
      </c>
      <c r="H221" s="8"/>
      <c r="I221" s="26">
        <v>16.8</v>
      </c>
      <c r="J221" s="12">
        <v>0.45</v>
      </c>
      <c r="K221" s="8" t="s">
        <v>27</v>
      </c>
      <c r="L221" s="8">
        <v>2</v>
      </c>
      <c r="M221" s="8">
        <v>0</v>
      </c>
      <c r="N221" s="8">
        <v>0</v>
      </c>
      <c r="O221" s="8">
        <v>0</v>
      </c>
      <c r="P221" s="8">
        <v>0</v>
      </c>
      <c r="Q221" s="8">
        <v>1</v>
      </c>
      <c r="R221" s="21">
        <f t="shared" si="15"/>
        <v>0.2</v>
      </c>
      <c r="S221" s="21">
        <f t="shared" si="17"/>
        <v>1.5503875968992249</v>
      </c>
    </row>
    <row r="222" spans="1:19" x14ac:dyDescent="0.25">
      <c r="A222" s="8">
        <v>33</v>
      </c>
      <c r="B222" s="9"/>
      <c r="C222" s="8">
        <v>43.221774000000003</v>
      </c>
      <c r="D222" s="8">
        <v>-79.049634999999995</v>
      </c>
      <c r="E222" s="8">
        <v>1</v>
      </c>
      <c r="F222" s="8"/>
      <c r="G222" s="26"/>
      <c r="H222" s="8"/>
      <c r="I222" s="26">
        <v>16.8</v>
      </c>
      <c r="J222" s="12">
        <v>0.45902777777777781</v>
      </c>
      <c r="K222" s="8" t="s">
        <v>27</v>
      </c>
      <c r="L222" s="8">
        <v>2</v>
      </c>
      <c r="M222" s="8"/>
      <c r="N222" s="8"/>
      <c r="O222" s="8"/>
      <c r="P222" s="8"/>
      <c r="Q222" s="8"/>
      <c r="R222" s="21" t="e">
        <f t="shared" si="15"/>
        <v>#DIV/0!</v>
      </c>
      <c r="S222" s="21" t="e">
        <f t="shared" si="17"/>
        <v>#DIV/0!</v>
      </c>
    </row>
    <row r="223" spans="1:19" x14ac:dyDescent="0.25">
      <c r="A223" s="8">
        <v>34</v>
      </c>
      <c r="B223" s="9"/>
      <c r="C223" s="8">
        <v>43.223827999999997</v>
      </c>
      <c r="D223" s="8">
        <v>-79.050154000000006</v>
      </c>
      <c r="E223" s="8">
        <v>1</v>
      </c>
      <c r="F223" s="8"/>
      <c r="G223" s="26">
        <v>9.4</v>
      </c>
      <c r="H223" s="8"/>
      <c r="I223" s="26">
        <v>16.8</v>
      </c>
      <c r="J223" s="12">
        <v>0.4694444444444445</v>
      </c>
      <c r="K223" s="8" t="s">
        <v>27</v>
      </c>
      <c r="L223" s="8">
        <v>2</v>
      </c>
      <c r="M223" s="8">
        <v>0</v>
      </c>
      <c r="N223" s="8">
        <v>0</v>
      </c>
      <c r="O223" s="8">
        <v>0</v>
      </c>
      <c r="P223" s="8">
        <v>0</v>
      </c>
      <c r="Q223" s="8">
        <v>0</v>
      </c>
      <c r="R223" s="21">
        <f t="shared" si="15"/>
        <v>0</v>
      </c>
      <c r="S223" s="21">
        <f t="shared" si="17"/>
        <v>0</v>
      </c>
    </row>
    <row r="224" spans="1:19" x14ac:dyDescent="0.25">
      <c r="A224" s="8">
        <v>35</v>
      </c>
      <c r="B224" s="9"/>
      <c r="C224" s="8">
        <v>43.225866000000003</v>
      </c>
      <c r="D224" s="8">
        <v>-79.050152999999995</v>
      </c>
      <c r="E224" s="8">
        <v>1</v>
      </c>
      <c r="F224" s="8"/>
      <c r="G224" s="26">
        <v>11.7</v>
      </c>
      <c r="H224" s="8"/>
      <c r="I224" s="26">
        <v>16.899999999999999</v>
      </c>
      <c r="J224" s="12">
        <v>0.47847222222222219</v>
      </c>
      <c r="K224" s="8" t="s">
        <v>27</v>
      </c>
      <c r="L224" s="8">
        <v>2</v>
      </c>
      <c r="M224" s="8">
        <v>0</v>
      </c>
      <c r="N224" s="8">
        <v>0</v>
      </c>
      <c r="O224" s="8">
        <v>0</v>
      </c>
      <c r="P224" s="8">
        <v>0</v>
      </c>
      <c r="Q224" s="8">
        <v>0</v>
      </c>
      <c r="R224" s="21">
        <f t="shared" si="15"/>
        <v>0</v>
      </c>
      <c r="S224" s="21">
        <f t="shared" si="17"/>
        <v>0</v>
      </c>
    </row>
    <row r="225" spans="1:19" x14ac:dyDescent="0.25">
      <c r="A225" s="8">
        <v>36</v>
      </c>
      <c r="B225" s="9"/>
      <c r="C225" s="8">
        <v>43.22945</v>
      </c>
      <c r="D225" s="8">
        <v>-79.051051000000001</v>
      </c>
      <c r="E225" s="8">
        <v>1</v>
      </c>
      <c r="F225" s="8"/>
      <c r="G225" s="26">
        <v>8.1</v>
      </c>
      <c r="H225" s="8"/>
      <c r="I225" s="26">
        <v>16.899999999999999</v>
      </c>
      <c r="J225" s="12">
        <v>0.48888888888888887</v>
      </c>
      <c r="K225" s="8" t="s">
        <v>27</v>
      </c>
      <c r="L225" s="8">
        <v>5</v>
      </c>
      <c r="M225" s="8">
        <v>0</v>
      </c>
      <c r="N225" s="8">
        <v>0</v>
      </c>
      <c r="O225" s="8">
        <v>0</v>
      </c>
      <c r="P225" s="8">
        <v>0</v>
      </c>
      <c r="Q225" s="8">
        <v>0</v>
      </c>
      <c r="R225" s="21">
        <f t="shared" si="15"/>
        <v>0</v>
      </c>
      <c r="S225" s="21">
        <f t="shared" si="17"/>
        <v>0</v>
      </c>
    </row>
    <row r="226" spans="1:19" x14ac:dyDescent="0.25">
      <c r="A226" s="8">
        <v>37</v>
      </c>
      <c r="B226" s="9"/>
      <c r="C226" s="8">
        <v>43.231332999999999</v>
      </c>
      <c r="D226" s="8">
        <v>-79.051569999999998</v>
      </c>
      <c r="E226" s="8">
        <v>1</v>
      </c>
      <c r="F226" s="8"/>
      <c r="G226" s="26">
        <v>6.4</v>
      </c>
      <c r="H226" s="8"/>
      <c r="I226" s="26">
        <v>16.899999999999999</v>
      </c>
      <c r="J226" s="12">
        <v>0.4993055555555555</v>
      </c>
      <c r="K226" s="8" t="s">
        <v>27</v>
      </c>
      <c r="L226" s="8">
        <v>3</v>
      </c>
      <c r="M226" s="8">
        <v>0</v>
      </c>
      <c r="N226" s="8">
        <v>1</v>
      </c>
      <c r="O226" s="8">
        <v>1</v>
      </c>
      <c r="P226" s="8"/>
      <c r="Q226" s="8"/>
      <c r="R226" s="21">
        <f t="shared" si="15"/>
        <v>0.66666666666666663</v>
      </c>
      <c r="S226" s="21">
        <f t="shared" si="17"/>
        <v>5.1679586563307494</v>
      </c>
    </row>
    <row r="227" spans="1:19" x14ac:dyDescent="0.25">
      <c r="A227" s="8">
        <v>38</v>
      </c>
      <c r="B227" s="9"/>
      <c r="C227" s="8">
        <v>43.239395000000002</v>
      </c>
      <c r="D227" s="8">
        <v>-79.052531000000002</v>
      </c>
      <c r="E227" s="8">
        <v>1</v>
      </c>
      <c r="F227" s="8"/>
      <c r="G227" s="26">
        <v>8.5</v>
      </c>
      <c r="H227" s="8"/>
      <c r="I227" s="26">
        <v>17</v>
      </c>
      <c r="J227" s="12">
        <v>0.51111111111111118</v>
      </c>
      <c r="K227" s="8" t="s">
        <v>27</v>
      </c>
      <c r="L227" s="8">
        <v>5</v>
      </c>
      <c r="M227" s="8">
        <v>1</v>
      </c>
      <c r="N227" s="8">
        <v>0</v>
      </c>
      <c r="O227" s="8">
        <v>0</v>
      </c>
      <c r="P227" s="8">
        <v>0</v>
      </c>
      <c r="Q227" s="8">
        <v>1</v>
      </c>
      <c r="R227" s="21">
        <f t="shared" si="15"/>
        <v>0.4</v>
      </c>
      <c r="S227" s="21">
        <f t="shared" si="17"/>
        <v>3.1007751937984498</v>
      </c>
    </row>
    <row r="228" spans="1:19" x14ac:dyDescent="0.25">
      <c r="A228" s="2">
        <v>39</v>
      </c>
      <c r="B228" s="3"/>
      <c r="C228" s="2">
        <v>43.262849000000003</v>
      </c>
      <c r="D228" s="2">
        <v>-79.065579</v>
      </c>
      <c r="E228" s="2">
        <v>2</v>
      </c>
      <c r="F228" s="2"/>
      <c r="G228" s="23"/>
      <c r="H228" s="2"/>
      <c r="I228" s="23" t="s">
        <v>65</v>
      </c>
      <c r="J228" s="6">
        <v>0.5229166666666667</v>
      </c>
      <c r="K228" s="2"/>
      <c r="L228" s="2"/>
      <c r="M228" s="2"/>
      <c r="N228" s="2"/>
      <c r="O228" s="2"/>
      <c r="P228" s="2"/>
      <c r="Q228" s="2"/>
      <c r="R228" s="20"/>
      <c r="S228" s="20"/>
    </row>
    <row r="229" spans="1:19" x14ac:dyDescent="0.25">
      <c r="A229" s="2">
        <v>40</v>
      </c>
      <c r="B229" s="3"/>
      <c r="C229" s="2">
        <v>43.263814000000004</v>
      </c>
      <c r="D229" s="2">
        <v>-79.064678999999998</v>
      </c>
      <c r="E229" s="2">
        <v>2</v>
      </c>
      <c r="F229" s="2"/>
      <c r="G229" s="23">
        <v>2.9</v>
      </c>
      <c r="H229" s="2"/>
      <c r="I229" s="23">
        <v>17.600000000000001</v>
      </c>
      <c r="J229" s="6">
        <v>0.53125</v>
      </c>
      <c r="K229" s="8" t="s">
        <v>27</v>
      </c>
      <c r="L229" s="2">
        <v>3</v>
      </c>
      <c r="M229" s="2">
        <v>5</v>
      </c>
      <c r="N229" s="2">
        <v>5</v>
      </c>
      <c r="O229" s="2">
        <v>5</v>
      </c>
      <c r="P229" s="2">
        <v>6</v>
      </c>
      <c r="Q229" s="2">
        <v>7</v>
      </c>
      <c r="R229" s="20">
        <f t="shared" si="15"/>
        <v>5.6</v>
      </c>
      <c r="S229" s="20">
        <f t="shared" si="17"/>
        <v>43.410852713178294</v>
      </c>
    </row>
    <row r="230" spans="1:19" x14ac:dyDescent="0.25">
      <c r="A230" s="2">
        <v>41</v>
      </c>
      <c r="B230" s="3"/>
      <c r="C230" s="2">
        <v>43.264868999999997</v>
      </c>
      <c r="D230" s="7">
        <v>-79.062889999999996</v>
      </c>
      <c r="E230" s="2">
        <v>2</v>
      </c>
      <c r="F230" s="2"/>
      <c r="G230" s="23"/>
      <c r="H230" s="2"/>
      <c r="I230" s="23">
        <v>17.600000000000001</v>
      </c>
      <c r="J230" s="6">
        <v>0.54097222222222219</v>
      </c>
      <c r="K230" s="8" t="s">
        <v>27</v>
      </c>
      <c r="L230" s="2">
        <v>3</v>
      </c>
      <c r="M230" s="2"/>
      <c r="N230" s="2"/>
      <c r="O230" s="2"/>
      <c r="P230" s="2"/>
      <c r="Q230" s="2"/>
      <c r="R230" s="20" t="e">
        <f t="shared" si="15"/>
        <v>#DIV/0!</v>
      </c>
      <c r="S230" s="20" t="e">
        <f t="shared" si="17"/>
        <v>#DIV/0!</v>
      </c>
    </row>
    <row r="231" spans="1:19" x14ac:dyDescent="0.25">
      <c r="A231" s="2">
        <v>42</v>
      </c>
      <c r="B231" s="3"/>
      <c r="C231" s="2">
        <v>43.265540000000001</v>
      </c>
      <c r="D231" s="2">
        <v>-79.061087999999998</v>
      </c>
      <c r="E231" s="2">
        <v>2</v>
      </c>
      <c r="F231" s="2"/>
      <c r="G231" s="23"/>
      <c r="H231" s="2"/>
      <c r="I231" s="23"/>
      <c r="J231" s="6">
        <v>0.55069444444444449</v>
      </c>
      <c r="K231" s="2"/>
      <c r="L231" s="2"/>
      <c r="M231" s="2">
        <v>0</v>
      </c>
      <c r="N231" s="2">
        <v>0</v>
      </c>
      <c r="O231" s="2">
        <v>0</v>
      </c>
      <c r="P231" s="2">
        <v>0</v>
      </c>
      <c r="Q231" s="2">
        <v>0</v>
      </c>
      <c r="R231" s="20">
        <f>AVERAGE(M231:Q231)</f>
        <v>0</v>
      </c>
      <c r="S231" s="20">
        <f>R231/0.129</f>
        <v>0</v>
      </c>
    </row>
    <row r="232" spans="1:19" x14ac:dyDescent="0.25">
      <c r="A232" s="2">
        <v>43</v>
      </c>
      <c r="B232" s="3"/>
      <c r="C232" s="2">
        <v>43.265931000000002</v>
      </c>
      <c r="D232" s="2">
        <v>-79.057946999999999</v>
      </c>
      <c r="E232" s="2">
        <v>2</v>
      </c>
      <c r="F232" s="2"/>
      <c r="G232" s="23"/>
      <c r="H232" s="2"/>
      <c r="I232" s="23"/>
      <c r="J232" s="6">
        <v>0.60555555555555551</v>
      </c>
      <c r="K232" s="2"/>
      <c r="L232" s="2"/>
      <c r="M232" s="2"/>
      <c r="N232" s="2"/>
      <c r="O232" s="2"/>
      <c r="P232" s="2"/>
      <c r="Q232" s="2"/>
      <c r="R232" s="20"/>
      <c r="S232" s="20"/>
    </row>
    <row r="233" spans="1:19" x14ac:dyDescent="0.25">
      <c r="A233" s="2">
        <v>44</v>
      </c>
      <c r="B233" s="3"/>
      <c r="C233" s="2">
        <v>43.267164000000001</v>
      </c>
      <c r="D233" s="2">
        <v>-79.055981000000003</v>
      </c>
      <c r="E233" s="2">
        <v>2</v>
      </c>
      <c r="F233" s="2"/>
      <c r="G233" s="23"/>
      <c r="H233" s="2"/>
      <c r="I233" s="23"/>
      <c r="J233" s="6">
        <v>0.61458333333333337</v>
      </c>
      <c r="K233" s="2"/>
      <c r="L233" s="2"/>
      <c r="M233" s="2">
        <v>2</v>
      </c>
      <c r="N233" s="2">
        <v>2</v>
      </c>
      <c r="O233" s="2">
        <v>0</v>
      </c>
      <c r="P233" s="2">
        <v>2</v>
      </c>
      <c r="Q233" s="2">
        <v>1</v>
      </c>
      <c r="R233" s="20">
        <f>AVERAGE(M233:Q233)</f>
        <v>1.4</v>
      </c>
      <c r="S233" s="20">
        <f>R233/0.129</f>
        <v>10.852713178294573</v>
      </c>
    </row>
    <row r="234" spans="1:19" x14ac:dyDescent="0.25">
      <c r="A234" s="2">
        <v>45</v>
      </c>
      <c r="B234" s="3"/>
      <c r="C234" s="2">
        <v>43.269081999999997</v>
      </c>
      <c r="D234" s="2">
        <v>-79.055132999999998</v>
      </c>
      <c r="E234" s="2">
        <v>2</v>
      </c>
      <c r="F234" s="2"/>
      <c r="G234" s="23"/>
      <c r="H234" s="2"/>
      <c r="I234" s="23"/>
      <c r="J234" s="6">
        <v>0.62361111111111112</v>
      </c>
      <c r="K234" s="2"/>
      <c r="L234" s="2"/>
      <c r="M234" s="2"/>
      <c r="N234" s="2"/>
      <c r="O234" s="2"/>
      <c r="P234" s="2"/>
      <c r="Q234" s="2"/>
      <c r="R234" s="20"/>
      <c r="S234" s="20"/>
    </row>
    <row r="235" spans="1:19" x14ac:dyDescent="0.25">
      <c r="A235" s="2">
        <v>46</v>
      </c>
      <c r="B235" s="3"/>
      <c r="C235" s="2">
        <v>43.270322999999998</v>
      </c>
      <c r="D235" s="2">
        <v>-79.055486000000002</v>
      </c>
      <c r="E235" s="2">
        <v>2</v>
      </c>
      <c r="F235" s="2"/>
      <c r="G235" s="23"/>
      <c r="H235" s="2"/>
      <c r="I235" s="23"/>
      <c r="J235" s="6">
        <v>0.63402777777777775</v>
      </c>
      <c r="K235" s="2"/>
      <c r="L235" s="2"/>
      <c r="M235" s="2">
        <v>5</v>
      </c>
      <c r="N235" s="2">
        <v>5</v>
      </c>
      <c r="O235" s="2">
        <v>4</v>
      </c>
      <c r="P235" s="2">
        <v>5</v>
      </c>
      <c r="Q235" s="2">
        <v>2</v>
      </c>
      <c r="R235" s="20">
        <f>AVERAGE(M235:Q235)</f>
        <v>4.2</v>
      </c>
      <c r="S235" s="20">
        <f>R235/0.129</f>
        <v>32.558139534883722</v>
      </c>
    </row>
    <row r="236" spans="1:19" x14ac:dyDescent="0.25">
      <c r="A236" s="2">
        <v>47</v>
      </c>
      <c r="B236" s="3"/>
      <c r="C236" s="2">
        <v>43.269649000000001</v>
      </c>
      <c r="D236" s="2">
        <v>-79.057501000000002</v>
      </c>
      <c r="E236" s="2">
        <v>2</v>
      </c>
      <c r="F236" s="2"/>
      <c r="G236" s="23"/>
      <c r="H236" s="2"/>
      <c r="I236" s="23"/>
      <c r="J236" s="6">
        <v>0.64374999999999993</v>
      </c>
      <c r="K236" s="2"/>
      <c r="L236" s="2"/>
      <c r="M236" s="2"/>
      <c r="N236" s="2"/>
      <c r="O236" s="2"/>
      <c r="P236" s="2"/>
      <c r="Q236" s="2"/>
      <c r="R236" s="20"/>
      <c r="S236" s="20"/>
    </row>
    <row r="237" spans="1:19" x14ac:dyDescent="0.25">
      <c r="A237" s="2">
        <v>48</v>
      </c>
      <c r="B237" s="3"/>
      <c r="C237" s="2">
        <v>43.268196000000003</v>
      </c>
      <c r="D237" s="2">
        <v>-79.060665999999998</v>
      </c>
      <c r="E237" s="2">
        <v>2</v>
      </c>
      <c r="F237" s="2"/>
      <c r="G237" s="23"/>
      <c r="H237" s="2"/>
      <c r="I237" s="23"/>
      <c r="J237" s="6">
        <v>0.65416666666666667</v>
      </c>
      <c r="K237" s="2"/>
      <c r="L237" s="2"/>
      <c r="M237" s="2">
        <v>3</v>
      </c>
      <c r="N237" s="2">
        <v>3</v>
      </c>
      <c r="O237" s="2">
        <v>4</v>
      </c>
      <c r="P237" s="2">
        <v>5</v>
      </c>
      <c r="Q237" s="2">
        <v>2</v>
      </c>
      <c r="R237" s="20">
        <f>AVERAGE(M237:Q237)</f>
        <v>3.4</v>
      </c>
      <c r="S237" s="20">
        <f>R237/0.129</f>
        <v>26.356589147286819</v>
      </c>
    </row>
    <row r="238" spans="1:19" x14ac:dyDescent="0.25">
      <c r="A238" s="2">
        <v>49</v>
      </c>
      <c r="B238" s="3"/>
      <c r="C238" s="2">
        <v>43.267913</v>
      </c>
      <c r="D238" s="2">
        <v>-79.071045999999996</v>
      </c>
      <c r="E238" s="2">
        <v>2</v>
      </c>
      <c r="F238" s="2"/>
      <c r="G238" s="23"/>
      <c r="H238" s="2"/>
      <c r="I238" s="23">
        <v>17.3</v>
      </c>
      <c r="J238" s="6">
        <v>0.66666666666666663</v>
      </c>
      <c r="K238" s="8" t="s">
        <v>27</v>
      </c>
      <c r="L238" s="2">
        <v>1</v>
      </c>
      <c r="M238" s="2"/>
      <c r="N238" s="2"/>
      <c r="O238" s="2"/>
      <c r="P238" s="2"/>
      <c r="Q238" s="2"/>
      <c r="R238" s="20" t="e">
        <f t="shared" si="15"/>
        <v>#DIV/0!</v>
      </c>
      <c r="S238" s="20" t="e">
        <f t="shared" si="17"/>
        <v>#DIV/0!</v>
      </c>
    </row>
    <row r="239" spans="1:19" x14ac:dyDescent="0.25">
      <c r="A239" s="2">
        <v>50</v>
      </c>
      <c r="B239" s="3"/>
      <c r="C239" s="2">
        <v>43.267194000000003</v>
      </c>
      <c r="D239" s="2">
        <v>-79.069434999999999</v>
      </c>
      <c r="E239" s="2">
        <v>2</v>
      </c>
      <c r="F239" s="2"/>
      <c r="G239" s="23">
        <v>10.7</v>
      </c>
      <c r="H239" s="2"/>
      <c r="I239" s="23">
        <v>17.3</v>
      </c>
      <c r="J239" s="6">
        <v>0.67708333333333337</v>
      </c>
      <c r="K239" s="8" t="s">
        <v>27</v>
      </c>
      <c r="L239" s="2">
        <v>1</v>
      </c>
      <c r="M239" s="2">
        <v>1</v>
      </c>
      <c r="N239" s="2">
        <v>2</v>
      </c>
      <c r="O239" s="2">
        <v>5</v>
      </c>
      <c r="P239" s="2">
        <v>7</v>
      </c>
      <c r="Q239" s="2">
        <v>3</v>
      </c>
      <c r="R239" s="20">
        <f t="shared" si="15"/>
        <v>3.6</v>
      </c>
      <c r="S239" s="20">
        <f t="shared" si="17"/>
        <v>27.906976744186046</v>
      </c>
    </row>
    <row r="240" spans="1:19" x14ac:dyDescent="0.25">
      <c r="A240" s="2">
        <v>51</v>
      </c>
      <c r="B240" s="3"/>
      <c r="C240" s="2">
        <v>43.261074000000001</v>
      </c>
      <c r="D240" s="2">
        <v>-79.061966999999996</v>
      </c>
      <c r="E240" s="2">
        <v>2</v>
      </c>
      <c r="F240" s="2"/>
      <c r="G240" s="23"/>
      <c r="H240" s="2"/>
      <c r="I240" s="23"/>
      <c r="J240" s="6">
        <v>0.68888888888888899</v>
      </c>
      <c r="K240" s="2"/>
      <c r="L240" s="2"/>
      <c r="M240" s="2"/>
      <c r="N240" s="2"/>
      <c r="O240" s="2"/>
      <c r="P240" s="2"/>
      <c r="Q240" s="2"/>
      <c r="R240" s="20"/>
      <c r="S240" s="20"/>
    </row>
    <row r="241" spans="1:19" x14ac:dyDescent="0.25">
      <c r="A241"/>
      <c r="B241"/>
      <c r="C241"/>
      <c r="D241"/>
      <c r="E241"/>
      <c r="F241"/>
      <c r="G241"/>
      <c r="H241"/>
      <c r="I241" s="30">
        <f>AVERAGE(I190:I239)</f>
        <v>16.88095238095238</v>
      </c>
      <c r="L241"/>
      <c r="M241"/>
      <c r="N241"/>
      <c r="S241" s="18"/>
    </row>
    <row r="242" spans="1:19" x14ac:dyDescent="0.25">
      <c r="A242"/>
      <c r="B242"/>
      <c r="C242"/>
      <c r="D242"/>
      <c r="E242"/>
      <c r="F242"/>
      <c r="G242"/>
      <c r="H242"/>
      <c r="I242"/>
      <c r="L242"/>
      <c r="M242"/>
      <c r="N242"/>
    </row>
    <row r="244" spans="1:19" x14ac:dyDescent="0.25">
      <c r="A244" t="s">
        <v>109</v>
      </c>
      <c r="B244"/>
      <c r="C244"/>
      <c r="D244"/>
      <c r="E244"/>
      <c r="F244"/>
      <c r="G244"/>
      <c r="H244"/>
      <c r="I244"/>
      <c r="L244"/>
      <c r="M244"/>
      <c r="N244"/>
      <c r="S244" s="18"/>
    </row>
    <row r="245" spans="1:19" x14ac:dyDescent="0.25">
      <c r="A245" t="s">
        <v>110</v>
      </c>
      <c r="B245"/>
      <c r="C245"/>
      <c r="D245"/>
      <c r="E245"/>
      <c r="F245"/>
      <c r="G245"/>
      <c r="H245"/>
      <c r="I245"/>
      <c r="L245"/>
      <c r="M245"/>
      <c r="N245"/>
      <c r="S245" s="18"/>
    </row>
    <row r="246" spans="1:19" x14ac:dyDescent="0.25">
      <c r="A246"/>
      <c r="B246"/>
      <c r="C246"/>
      <c r="D246"/>
      <c r="E246"/>
      <c r="F246"/>
      <c r="G246"/>
      <c r="H246"/>
      <c r="I246"/>
      <c r="L246" t="s">
        <v>101</v>
      </c>
      <c r="M246"/>
      <c r="N246"/>
      <c r="S246" s="18"/>
    </row>
    <row r="247" spans="1:19" x14ac:dyDescent="0.25">
      <c r="A247"/>
      <c r="B247"/>
      <c r="C247"/>
      <c r="D247"/>
      <c r="E247"/>
      <c r="F247"/>
      <c r="G247"/>
      <c r="H247"/>
      <c r="I247"/>
      <c r="L247"/>
      <c r="M247"/>
      <c r="N247"/>
      <c r="S247" s="18"/>
    </row>
    <row r="248" spans="1:19" x14ac:dyDescent="0.25">
      <c r="A248" s="32"/>
      <c r="B248" s="32"/>
      <c r="C248" s="32"/>
      <c r="D248" s="32"/>
      <c r="E248" s="32" t="s">
        <v>52</v>
      </c>
      <c r="F248" s="32"/>
      <c r="H248" s="32"/>
      <c r="L248" s="32"/>
      <c r="M248"/>
      <c r="N248"/>
      <c r="R248" s="18"/>
      <c r="S248" s="18"/>
    </row>
    <row r="249" spans="1:19" ht="32.25" x14ac:dyDescent="0.25">
      <c r="A249" s="32" t="s">
        <v>0</v>
      </c>
      <c r="B249" s="32" t="s">
        <v>1</v>
      </c>
      <c r="C249" s="32" t="s">
        <v>36</v>
      </c>
      <c r="D249" s="32" t="s">
        <v>37</v>
      </c>
      <c r="E249" s="32" t="s">
        <v>51</v>
      </c>
      <c r="F249" s="32" t="s">
        <v>2</v>
      </c>
      <c r="G249" s="22" t="s">
        <v>49</v>
      </c>
      <c r="H249" s="32" t="s">
        <v>3</v>
      </c>
      <c r="I249" s="22" t="s">
        <v>50</v>
      </c>
      <c r="J249" s="32" t="s">
        <v>4</v>
      </c>
      <c r="K249" s="32" t="s">
        <v>26</v>
      </c>
      <c r="L249" s="32" t="s">
        <v>100</v>
      </c>
      <c r="M249" s="33" t="s">
        <v>38</v>
      </c>
      <c r="N249" s="33"/>
      <c r="O249" s="33"/>
      <c r="P249" s="33"/>
      <c r="Q249" s="33"/>
      <c r="R249" s="27" t="s">
        <v>44</v>
      </c>
      <c r="S249" s="27" t="s">
        <v>40</v>
      </c>
    </row>
    <row r="250" spans="1:19" x14ac:dyDescent="0.25">
      <c r="A250" s="2">
        <v>1</v>
      </c>
      <c r="B250" s="3"/>
      <c r="C250" s="2">
        <v>43.269030000000001</v>
      </c>
      <c r="D250" s="2">
        <v>-79.069772</v>
      </c>
      <c r="E250" s="2">
        <v>2</v>
      </c>
      <c r="F250" s="2">
        <v>9</v>
      </c>
      <c r="G250" s="23">
        <f>F250*0.3048</f>
        <v>2.7432000000000003</v>
      </c>
      <c r="H250" s="2">
        <v>43</v>
      </c>
      <c r="I250" s="23">
        <f>(H250-32)*5/9</f>
        <v>6.1111111111111107</v>
      </c>
      <c r="J250" s="4"/>
      <c r="K250" s="2"/>
      <c r="L250" s="2">
        <v>1</v>
      </c>
      <c r="M250" s="2">
        <v>0</v>
      </c>
      <c r="N250" s="2">
        <v>0</v>
      </c>
      <c r="O250" s="2">
        <v>0</v>
      </c>
      <c r="P250" s="2">
        <v>0</v>
      </c>
      <c r="Q250" s="2">
        <v>0</v>
      </c>
      <c r="R250" s="20">
        <f t="shared" ref="R250:R257" si="18">AVERAGE(M250:Q250)</f>
        <v>0</v>
      </c>
      <c r="S250" s="20">
        <f t="shared" ref="S250:S257" si="19">R250/0.129</f>
        <v>0</v>
      </c>
    </row>
    <row r="251" spans="1:19" x14ac:dyDescent="0.25">
      <c r="A251" s="2">
        <v>2</v>
      </c>
      <c r="B251" s="3"/>
      <c r="C251" s="2">
        <v>43.268216000000002</v>
      </c>
      <c r="D251" s="2">
        <v>-79.068838</v>
      </c>
      <c r="E251" s="2">
        <v>2</v>
      </c>
      <c r="F251" s="2">
        <v>8</v>
      </c>
      <c r="G251" s="23">
        <f t="shared" ref="G251:G266" si="20">F251*0.3048</f>
        <v>2.4384000000000001</v>
      </c>
      <c r="H251" s="2">
        <v>43</v>
      </c>
      <c r="I251" s="23">
        <f t="shared" ref="I251:I266" si="21">(H251-32)*5/9</f>
        <v>6.1111111111111107</v>
      </c>
      <c r="J251" s="4"/>
      <c r="K251" s="2"/>
      <c r="L251" s="2">
        <v>3</v>
      </c>
      <c r="M251" s="2">
        <v>0</v>
      </c>
      <c r="N251" s="2">
        <v>0</v>
      </c>
      <c r="O251" s="2">
        <v>0</v>
      </c>
      <c r="P251" s="2">
        <v>0</v>
      </c>
      <c r="Q251" s="2">
        <v>0</v>
      </c>
      <c r="R251" s="20">
        <f t="shared" si="18"/>
        <v>0</v>
      </c>
      <c r="S251" s="20">
        <f t="shared" si="19"/>
        <v>0</v>
      </c>
    </row>
    <row r="252" spans="1:19" x14ac:dyDescent="0.25">
      <c r="A252" s="2">
        <v>3</v>
      </c>
      <c r="B252" s="3"/>
      <c r="C252" s="2">
        <v>43.268833000000001</v>
      </c>
      <c r="D252" s="2">
        <v>-79.082679999999996</v>
      </c>
      <c r="E252" s="2">
        <v>2</v>
      </c>
      <c r="F252" s="2">
        <v>7.4</v>
      </c>
      <c r="G252" s="23">
        <f t="shared" si="20"/>
        <v>2.2555200000000002</v>
      </c>
      <c r="H252" s="2">
        <v>43</v>
      </c>
      <c r="I252" s="23">
        <f t="shared" si="21"/>
        <v>6.1111111111111107</v>
      </c>
      <c r="J252" s="4"/>
      <c r="K252" s="2"/>
      <c r="L252" s="2">
        <v>3</v>
      </c>
      <c r="M252" s="2">
        <v>0</v>
      </c>
      <c r="N252" s="2">
        <v>0</v>
      </c>
      <c r="O252" s="2">
        <v>0</v>
      </c>
      <c r="P252" s="2">
        <v>0</v>
      </c>
      <c r="Q252" s="2">
        <v>0</v>
      </c>
      <c r="R252" s="20">
        <f t="shared" si="18"/>
        <v>0</v>
      </c>
      <c r="S252" s="20">
        <f t="shared" si="19"/>
        <v>0</v>
      </c>
    </row>
    <row r="253" spans="1:19" x14ac:dyDescent="0.25">
      <c r="A253" s="2">
        <v>4</v>
      </c>
      <c r="B253" s="3"/>
      <c r="C253" s="2">
        <v>43.269551999999997</v>
      </c>
      <c r="D253" s="2">
        <v>-79.062494999999998</v>
      </c>
      <c r="E253" s="2">
        <v>2</v>
      </c>
      <c r="F253" s="2">
        <v>10.3</v>
      </c>
      <c r="G253" s="23">
        <f t="shared" si="20"/>
        <v>3.1394400000000005</v>
      </c>
      <c r="H253" s="2">
        <v>43</v>
      </c>
      <c r="I253" s="23">
        <f t="shared" si="21"/>
        <v>6.1111111111111107</v>
      </c>
      <c r="J253" s="4"/>
      <c r="K253" s="2"/>
      <c r="L253" s="2">
        <v>3</v>
      </c>
      <c r="M253" s="2">
        <v>0</v>
      </c>
      <c r="N253" s="2">
        <v>0</v>
      </c>
      <c r="O253" s="2">
        <v>0</v>
      </c>
      <c r="P253" s="2">
        <v>0</v>
      </c>
      <c r="Q253" s="2">
        <v>0</v>
      </c>
      <c r="R253" s="20">
        <f t="shared" si="18"/>
        <v>0</v>
      </c>
      <c r="S253" s="20">
        <f t="shared" si="19"/>
        <v>0</v>
      </c>
    </row>
    <row r="254" spans="1:19" x14ac:dyDescent="0.25">
      <c r="A254" s="2">
        <v>5</v>
      </c>
      <c r="B254" s="3"/>
      <c r="C254" s="2">
        <v>43.269551999999997</v>
      </c>
      <c r="D254" s="2">
        <v>-79.062494999999998</v>
      </c>
      <c r="E254" s="2">
        <v>2</v>
      </c>
      <c r="F254" s="2">
        <v>20.5</v>
      </c>
      <c r="G254" s="23">
        <f t="shared" si="20"/>
        <v>6.2484000000000002</v>
      </c>
      <c r="H254" s="2">
        <v>43</v>
      </c>
      <c r="I254" s="23">
        <f t="shared" si="21"/>
        <v>6.1111111111111107</v>
      </c>
      <c r="J254" s="4"/>
      <c r="K254" s="2"/>
      <c r="L254" s="2">
        <v>3</v>
      </c>
      <c r="M254" s="2">
        <v>0</v>
      </c>
      <c r="N254" s="2">
        <v>0</v>
      </c>
      <c r="O254" s="2">
        <v>0</v>
      </c>
      <c r="P254" s="2">
        <v>0</v>
      </c>
      <c r="Q254" s="2">
        <v>0</v>
      </c>
      <c r="R254" s="20">
        <f t="shared" si="18"/>
        <v>0</v>
      </c>
      <c r="S254" s="20">
        <f t="shared" si="19"/>
        <v>0</v>
      </c>
    </row>
    <row r="255" spans="1:19" x14ac:dyDescent="0.25">
      <c r="A255" s="2">
        <v>6</v>
      </c>
      <c r="B255" s="3"/>
      <c r="C255" s="2">
        <v>43.271976000000002</v>
      </c>
      <c r="D255" s="2">
        <v>-79.051924</v>
      </c>
      <c r="E255" s="2">
        <v>2</v>
      </c>
      <c r="F255" s="2">
        <v>14.5</v>
      </c>
      <c r="G255" s="23">
        <f t="shared" si="20"/>
        <v>4.4196</v>
      </c>
      <c r="H255" s="2">
        <v>43</v>
      </c>
      <c r="I255" s="23">
        <f t="shared" si="21"/>
        <v>6.1111111111111107</v>
      </c>
      <c r="J255" s="4"/>
      <c r="K255" s="2"/>
      <c r="L255" s="2"/>
      <c r="M255" s="2">
        <v>0</v>
      </c>
      <c r="N255" s="2">
        <v>0</v>
      </c>
      <c r="O255" s="2">
        <v>0</v>
      </c>
      <c r="P255" s="2">
        <v>0</v>
      </c>
      <c r="Q255" s="2">
        <v>0</v>
      </c>
      <c r="R255" s="20">
        <f t="shared" si="18"/>
        <v>0</v>
      </c>
      <c r="S255" s="20">
        <f t="shared" si="19"/>
        <v>0</v>
      </c>
    </row>
    <row r="256" spans="1:19" x14ac:dyDescent="0.25">
      <c r="A256" s="2">
        <v>7</v>
      </c>
      <c r="B256" s="3"/>
      <c r="C256" s="2">
        <v>43.268720000000002</v>
      </c>
      <c r="D256" s="2">
        <v>-79.051559999999995</v>
      </c>
      <c r="E256" s="2">
        <v>2</v>
      </c>
      <c r="F256" s="2">
        <v>9.5</v>
      </c>
      <c r="G256" s="23">
        <f t="shared" si="20"/>
        <v>2.8956</v>
      </c>
      <c r="H256" s="2">
        <v>43</v>
      </c>
      <c r="I256" s="23">
        <f t="shared" si="21"/>
        <v>6.1111111111111107</v>
      </c>
      <c r="J256" s="4"/>
      <c r="K256" s="2"/>
      <c r="L256" s="2">
        <v>3</v>
      </c>
      <c r="M256" s="2">
        <v>0</v>
      </c>
      <c r="N256" s="2">
        <v>0</v>
      </c>
      <c r="O256" s="2">
        <v>0</v>
      </c>
      <c r="P256" s="2">
        <v>0</v>
      </c>
      <c r="Q256" s="2">
        <v>0</v>
      </c>
      <c r="R256" s="20">
        <f t="shared" si="18"/>
        <v>0</v>
      </c>
      <c r="S256" s="20">
        <f t="shared" si="19"/>
        <v>0</v>
      </c>
    </row>
    <row r="257" spans="1:20" x14ac:dyDescent="0.25">
      <c r="A257" s="2">
        <v>8</v>
      </c>
      <c r="B257" s="3"/>
      <c r="C257" s="2">
        <v>43.275570000000002</v>
      </c>
      <c r="D257" s="2">
        <v>-79.053905999999998</v>
      </c>
      <c r="E257" s="2">
        <v>2</v>
      </c>
      <c r="F257" s="2">
        <v>54</v>
      </c>
      <c r="G257" s="23">
        <f t="shared" si="20"/>
        <v>16.459199999999999</v>
      </c>
      <c r="H257" s="2">
        <v>43</v>
      </c>
      <c r="I257" s="23">
        <f t="shared" si="21"/>
        <v>6.1111111111111107</v>
      </c>
      <c r="J257" s="4"/>
      <c r="K257" s="2"/>
      <c r="L257" s="2">
        <v>5</v>
      </c>
      <c r="M257" s="2">
        <v>0</v>
      </c>
      <c r="N257" s="2">
        <v>0</v>
      </c>
      <c r="O257" s="2">
        <v>0</v>
      </c>
      <c r="P257" s="2">
        <v>0</v>
      </c>
      <c r="Q257" s="2">
        <v>0</v>
      </c>
      <c r="R257" s="20">
        <f t="shared" si="18"/>
        <v>0</v>
      </c>
      <c r="S257" s="20">
        <f t="shared" si="19"/>
        <v>0</v>
      </c>
    </row>
    <row r="258" spans="1:20" x14ac:dyDescent="0.25">
      <c r="A258" s="2"/>
      <c r="B258" s="3"/>
      <c r="C258" s="2"/>
      <c r="D258" s="2"/>
      <c r="E258" s="2"/>
      <c r="F258" s="2"/>
      <c r="G258" s="23"/>
      <c r="H258" s="2"/>
      <c r="I258" s="23"/>
      <c r="J258" s="4"/>
      <c r="K258" s="2"/>
      <c r="L258" s="2"/>
      <c r="M258" s="2"/>
      <c r="N258" s="2"/>
      <c r="O258" s="2"/>
      <c r="P258" s="2"/>
      <c r="Q258" s="2"/>
      <c r="R258" s="20"/>
      <c r="S258" s="20"/>
    </row>
    <row r="259" spans="1:20" x14ac:dyDescent="0.25">
      <c r="A259" s="8">
        <v>9</v>
      </c>
      <c r="B259" s="9"/>
      <c r="C259" s="8">
        <v>43.162939999999999</v>
      </c>
      <c r="D259" s="8">
        <v>-79.046068000000005</v>
      </c>
      <c r="E259" s="8">
        <v>1</v>
      </c>
      <c r="F259" s="8">
        <v>26</v>
      </c>
      <c r="G259" s="23">
        <f t="shared" si="20"/>
        <v>7.9248000000000003</v>
      </c>
      <c r="H259" s="8">
        <v>44</v>
      </c>
      <c r="I259" s="23">
        <f t="shared" si="21"/>
        <v>6.666666666666667</v>
      </c>
      <c r="J259" s="10"/>
      <c r="K259" s="8"/>
      <c r="L259" s="8"/>
      <c r="M259" s="8">
        <v>0</v>
      </c>
      <c r="N259" s="8">
        <v>2</v>
      </c>
      <c r="O259" s="8">
        <v>0</v>
      </c>
      <c r="P259" s="8">
        <v>0</v>
      </c>
      <c r="Q259" s="8">
        <v>0</v>
      </c>
      <c r="R259" s="21">
        <f>AVERAGE(M259:Q259)</f>
        <v>0.4</v>
      </c>
      <c r="S259" s="21">
        <f t="shared" ref="S259:S266" si="22">R259/0.129</f>
        <v>3.1007751937984498</v>
      </c>
    </row>
    <row r="260" spans="1:20" x14ac:dyDescent="0.25">
      <c r="A260" s="8">
        <v>10</v>
      </c>
      <c r="B260" s="9"/>
      <c r="C260" s="8">
        <v>43.165064999999998</v>
      </c>
      <c r="D260" s="8">
        <v>-79.047122999999999</v>
      </c>
      <c r="E260" s="8">
        <v>1</v>
      </c>
      <c r="F260" s="8">
        <v>22</v>
      </c>
      <c r="G260" s="23">
        <f t="shared" si="20"/>
        <v>6.7056000000000004</v>
      </c>
      <c r="H260" s="8">
        <v>44</v>
      </c>
      <c r="I260" s="23">
        <f t="shared" si="21"/>
        <v>6.666666666666667</v>
      </c>
      <c r="J260" s="10"/>
      <c r="K260" s="8"/>
      <c r="L260" s="8">
        <v>5</v>
      </c>
      <c r="M260" s="8">
        <v>0</v>
      </c>
      <c r="N260" s="8">
        <v>0</v>
      </c>
      <c r="O260" s="8">
        <v>0</v>
      </c>
      <c r="P260" s="8">
        <v>0</v>
      </c>
      <c r="Q260" s="8">
        <v>0</v>
      </c>
      <c r="R260" s="21">
        <f>AVERAGE(M260:Q260)</f>
        <v>0</v>
      </c>
      <c r="S260" s="21">
        <f t="shared" si="22"/>
        <v>0</v>
      </c>
    </row>
    <row r="261" spans="1:20" x14ac:dyDescent="0.25">
      <c r="A261" s="8">
        <v>11</v>
      </c>
      <c r="B261" s="9"/>
      <c r="C261" s="8">
        <v>43.166452999999997</v>
      </c>
      <c r="D261" s="8">
        <v>-79.047871000000001</v>
      </c>
      <c r="E261" s="8">
        <v>1</v>
      </c>
      <c r="F261" s="8">
        <v>22.5</v>
      </c>
      <c r="G261" s="23">
        <f t="shared" si="20"/>
        <v>6.8580000000000005</v>
      </c>
      <c r="H261" s="8">
        <v>44</v>
      </c>
      <c r="I261" s="23">
        <f t="shared" si="21"/>
        <v>6.666666666666667</v>
      </c>
      <c r="J261" s="10"/>
      <c r="K261" s="8"/>
      <c r="L261" s="8">
        <v>2</v>
      </c>
      <c r="M261" s="8">
        <v>0</v>
      </c>
      <c r="N261" s="8">
        <v>0</v>
      </c>
      <c r="O261" s="8">
        <v>0</v>
      </c>
      <c r="P261" s="8">
        <v>0</v>
      </c>
      <c r="Q261" s="8">
        <v>0</v>
      </c>
      <c r="R261" s="21">
        <f t="shared" ref="R261:R266" si="23">AVERAGE(M261:Q261)</f>
        <v>0</v>
      </c>
      <c r="S261" s="21">
        <f t="shared" si="22"/>
        <v>0</v>
      </c>
    </row>
    <row r="262" spans="1:20" x14ac:dyDescent="0.25">
      <c r="A262" s="8">
        <v>12</v>
      </c>
      <c r="B262" s="9"/>
      <c r="C262" s="8">
        <v>43.168999999999997</v>
      </c>
      <c r="D262" s="8">
        <v>-79.049757</v>
      </c>
      <c r="E262" s="8">
        <v>1</v>
      </c>
      <c r="F262" s="8">
        <v>13</v>
      </c>
      <c r="G262" s="23">
        <f t="shared" si="20"/>
        <v>3.9624000000000001</v>
      </c>
      <c r="H262" s="8">
        <v>44</v>
      </c>
      <c r="I262" s="23">
        <f t="shared" si="21"/>
        <v>6.666666666666667</v>
      </c>
      <c r="J262" s="10"/>
      <c r="K262" s="8"/>
      <c r="L262" s="8"/>
      <c r="M262" s="8">
        <v>0</v>
      </c>
      <c r="N262" s="8">
        <v>0</v>
      </c>
      <c r="O262" s="8">
        <v>0</v>
      </c>
      <c r="P262" s="8">
        <v>0</v>
      </c>
      <c r="Q262" s="8">
        <v>0</v>
      </c>
      <c r="R262" s="21">
        <f>AVERAGE(M262:Q262)</f>
        <v>0</v>
      </c>
      <c r="S262" s="21">
        <f t="shared" si="22"/>
        <v>0</v>
      </c>
    </row>
    <row r="263" spans="1:20" x14ac:dyDescent="0.25">
      <c r="A263" s="8">
        <v>13</v>
      </c>
      <c r="B263" s="9"/>
      <c r="C263" s="8">
        <v>43.170490000000001</v>
      </c>
      <c r="D263" s="8">
        <v>-79.049633999999998</v>
      </c>
      <c r="E263" s="8">
        <v>1</v>
      </c>
      <c r="F263" s="8">
        <v>19.5</v>
      </c>
      <c r="G263" s="23">
        <f t="shared" si="20"/>
        <v>5.9436</v>
      </c>
      <c r="H263" s="8">
        <v>44</v>
      </c>
      <c r="I263" s="23">
        <f t="shared" si="21"/>
        <v>6.666666666666667</v>
      </c>
      <c r="J263" s="10"/>
      <c r="K263" s="8"/>
      <c r="L263" s="8">
        <v>4</v>
      </c>
      <c r="M263" s="8">
        <v>0</v>
      </c>
      <c r="N263" s="8">
        <v>0</v>
      </c>
      <c r="O263" s="8">
        <v>0</v>
      </c>
      <c r="P263" s="8">
        <v>0</v>
      </c>
      <c r="Q263" s="8">
        <v>0</v>
      </c>
      <c r="R263" s="21">
        <f>AVERAGE(M263:Q263)</f>
        <v>0</v>
      </c>
      <c r="S263" s="21">
        <f t="shared" si="22"/>
        <v>0</v>
      </c>
    </row>
    <row r="264" spans="1:20" x14ac:dyDescent="0.25">
      <c r="A264" s="8">
        <v>14</v>
      </c>
      <c r="B264" s="9"/>
      <c r="C264" s="8">
        <v>43.178410999999997</v>
      </c>
      <c r="D264" s="8">
        <v>-79.049397999999997</v>
      </c>
      <c r="E264" s="8">
        <v>1</v>
      </c>
      <c r="F264" s="8">
        <v>19</v>
      </c>
      <c r="G264" s="23">
        <f t="shared" si="20"/>
        <v>5.7911999999999999</v>
      </c>
      <c r="H264" s="8">
        <v>44</v>
      </c>
      <c r="I264" s="23">
        <f t="shared" si="21"/>
        <v>6.666666666666667</v>
      </c>
      <c r="J264" s="10"/>
      <c r="K264" s="8"/>
      <c r="L264" s="8">
        <v>4</v>
      </c>
      <c r="M264" s="8">
        <v>0</v>
      </c>
      <c r="N264" s="8">
        <v>0</v>
      </c>
      <c r="O264" s="8">
        <v>0</v>
      </c>
      <c r="P264" s="8">
        <v>0</v>
      </c>
      <c r="Q264" s="8">
        <v>0</v>
      </c>
      <c r="R264" s="21">
        <f>AVERAGE(M264:Q264)</f>
        <v>0</v>
      </c>
      <c r="S264" s="21">
        <f t="shared" si="22"/>
        <v>0</v>
      </c>
    </row>
    <row r="265" spans="1:20" x14ac:dyDescent="0.25">
      <c r="A265" s="8">
        <v>15</v>
      </c>
      <c r="B265" s="9"/>
      <c r="C265" s="8">
        <v>43.181927999999999</v>
      </c>
      <c r="D265" s="8">
        <v>-79.048997</v>
      </c>
      <c r="E265" s="8">
        <v>1</v>
      </c>
      <c r="F265" s="8">
        <v>18</v>
      </c>
      <c r="G265" s="23">
        <f t="shared" si="20"/>
        <v>5.4864000000000006</v>
      </c>
      <c r="H265" s="8">
        <v>44</v>
      </c>
      <c r="I265" s="23">
        <f t="shared" si="21"/>
        <v>6.666666666666667</v>
      </c>
      <c r="J265" s="10"/>
      <c r="K265" s="8"/>
      <c r="L265" s="8">
        <v>4</v>
      </c>
      <c r="M265" s="8">
        <v>0</v>
      </c>
      <c r="N265" s="8">
        <v>0</v>
      </c>
      <c r="O265" s="8">
        <v>0</v>
      </c>
      <c r="P265" s="8">
        <v>0</v>
      </c>
      <c r="Q265" s="8">
        <v>0</v>
      </c>
      <c r="R265" s="21">
        <f t="shared" si="23"/>
        <v>0</v>
      </c>
      <c r="S265" s="21">
        <f t="shared" si="22"/>
        <v>0</v>
      </c>
    </row>
    <row r="266" spans="1:20" x14ac:dyDescent="0.25">
      <c r="A266" s="8">
        <v>16</v>
      </c>
      <c r="B266" s="9"/>
      <c r="C266" s="8" t="s">
        <v>39</v>
      </c>
      <c r="D266" s="8" t="s">
        <v>39</v>
      </c>
      <c r="E266" s="8">
        <v>1</v>
      </c>
      <c r="F266" s="8">
        <v>19</v>
      </c>
      <c r="G266" s="23">
        <f t="shared" si="20"/>
        <v>5.7911999999999999</v>
      </c>
      <c r="H266" s="8">
        <v>44</v>
      </c>
      <c r="I266" s="23">
        <f t="shared" si="21"/>
        <v>6.666666666666667</v>
      </c>
      <c r="J266" s="10"/>
      <c r="K266" s="8"/>
      <c r="L266" s="8">
        <v>5</v>
      </c>
      <c r="M266" s="8">
        <v>0</v>
      </c>
      <c r="N266" s="8">
        <v>0</v>
      </c>
      <c r="O266" s="8">
        <v>0</v>
      </c>
      <c r="P266" s="8">
        <v>0</v>
      </c>
      <c r="Q266" s="8">
        <v>0</v>
      </c>
      <c r="R266" s="21">
        <f t="shared" si="23"/>
        <v>0</v>
      </c>
      <c r="S266" s="21">
        <f t="shared" si="22"/>
        <v>0</v>
      </c>
    </row>
    <row r="270" spans="1:20" x14ac:dyDescent="0.25">
      <c r="A270" t="s">
        <v>57</v>
      </c>
      <c r="B270"/>
      <c r="C270"/>
      <c r="D270"/>
      <c r="E270"/>
      <c r="F270"/>
      <c r="G270"/>
      <c r="H270"/>
      <c r="I270"/>
      <c r="L270"/>
      <c r="M270"/>
      <c r="N270"/>
      <c r="T270"/>
    </row>
    <row r="271" spans="1:20" x14ac:dyDescent="0.25">
      <c r="A271"/>
      <c r="B271"/>
      <c r="C271"/>
      <c r="D271"/>
      <c r="E271"/>
      <c r="F271"/>
      <c r="G271"/>
      <c r="H271"/>
      <c r="I271"/>
      <c r="L271"/>
      <c r="M271"/>
      <c r="N271"/>
      <c r="T271"/>
    </row>
    <row r="272" spans="1:20" x14ac:dyDescent="0.25">
      <c r="A272"/>
      <c r="B272"/>
      <c r="C272"/>
      <c r="D272"/>
      <c r="E272"/>
      <c r="F272"/>
      <c r="G272"/>
      <c r="H272"/>
      <c r="I272"/>
      <c r="L272"/>
      <c r="M272"/>
      <c r="N272"/>
      <c r="T272"/>
    </row>
    <row r="273" spans="1:20" x14ac:dyDescent="0.25">
      <c r="A273" t="s">
        <v>127</v>
      </c>
      <c r="B273"/>
      <c r="C273"/>
      <c r="D273"/>
      <c r="E273"/>
      <c r="F273"/>
      <c r="G273"/>
      <c r="H273"/>
      <c r="I273"/>
      <c r="L273"/>
      <c r="M273"/>
      <c r="N273"/>
      <c r="T273"/>
    </row>
    <row r="274" spans="1:20" x14ac:dyDescent="0.25">
      <c r="A274" t="s">
        <v>58</v>
      </c>
      <c r="B274"/>
      <c r="C274"/>
      <c r="D274"/>
      <c r="E274"/>
      <c r="F274"/>
      <c r="G274"/>
      <c r="H274"/>
      <c r="I274"/>
      <c r="L274"/>
      <c r="M274"/>
      <c r="N274"/>
      <c r="T274"/>
    </row>
    <row r="275" spans="1:20" x14ac:dyDescent="0.25">
      <c r="A275"/>
      <c r="B275"/>
      <c r="C275"/>
      <c r="D275"/>
      <c r="E275"/>
      <c r="F275"/>
      <c r="G275"/>
      <c r="H275"/>
      <c r="I275"/>
      <c r="J275">
        <f>3.477*(LOG(44.2))-5.861</f>
        <v>-0.13986676947320742</v>
      </c>
      <c r="L275"/>
      <c r="M275"/>
      <c r="N275"/>
      <c r="T275"/>
    </row>
    <row r="276" spans="1:20" x14ac:dyDescent="0.25">
      <c r="A276" t="s">
        <v>59</v>
      </c>
      <c r="B276"/>
      <c r="C276"/>
      <c r="D276"/>
      <c r="E276"/>
      <c r="F276"/>
      <c r="G276"/>
      <c r="H276">
        <f>4255+2606</f>
        <v>6861</v>
      </c>
      <c r="I276" t="s">
        <v>121</v>
      </c>
      <c r="L276"/>
      <c r="M276"/>
      <c r="N276"/>
      <c r="T276"/>
    </row>
    <row r="277" spans="1:20" x14ac:dyDescent="0.25">
      <c r="A277"/>
      <c r="B277"/>
      <c r="C277"/>
      <c r="D277"/>
      <c r="E277"/>
      <c r="F277"/>
      <c r="G277"/>
      <c r="H277">
        <f>H276/12</f>
        <v>571.75</v>
      </c>
      <c r="I277" t="s">
        <v>122</v>
      </c>
      <c r="L277"/>
      <c r="M277"/>
      <c r="N277"/>
      <c r="T277"/>
    </row>
    <row r="278" spans="1:20" x14ac:dyDescent="0.25">
      <c r="A278" t="s">
        <v>60</v>
      </c>
      <c r="B278"/>
      <c r="C278"/>
      <c r="D278"/>
      <c r="E278"/>
      <c r="F278"/>
      <c r="G278"/>
      <c r="H278">
        <v>37.377561</v>
      </c>
      <c r="I278" t="s">
        <v>123</v>
      </c>
      <c r="L278"/>
      <c r="M278"/>
      <c r="N278"/>
      <c r="T278"/>
    </row>
    <row r="279" spans="1:20" x14ac:dyDescent="0.25">
      <c r="A279"/>
      <c r="B279"/>
      <c r="C279"/>
      <c r="D279"/>
      <c r="E279"/>
      <c r="F279"/>
      <c r="G279"/>
      <c r="H279">
        <f>H278/H277</f>
        <v>6.5373958898119811E-2</v>
      </c>
      <c r="I279" t="s">
        <v>124</v>
      </c>
      <c r="L279"/>
      <c r="M279"/>
      <c r="N279"/>
      <c r="T279"/>
    </row>
    <row r="280" spans="1:20" x14ac:dyDescent="0.25">
      <c r="A280" t="s">
        <v>125</v>
      </c>
      <c r="B280"/>
      <c r="C280"/>
      <c r="D280"/>
      <c r="E280"/>
      <c r="F280"/>
      <c r="G280"/>
      <c r="H280"/>
      <c r="I280"/>
      <c r="L280"/>
      <c r="M280"/>
      <c r="N280"/>
      <c r="T280"/>
    </row>
    <row r="281" spans="1:20" x14ac:dyDescent="0.25">
      <c r="A281"/>
      <c r="B281"/>
      <c r="C281"/>
      <c r="D281"/>
      <c r="E281"/>
      <c r="F281"/>
      <c r="G281"/>
      <c r="H281">
        <f>H277+H278</f>
        <v>609.12756100000001</v>
      </c>
      <c r="I281"/>
      <c r="L281"/>
      <c r="M281"/>
      <c r="N281"/>
      <c r="T281"/>
    </row>
    <row r="282" spans="1:20" x14ac:dyDescent="0.25">
      <c r="A282" t="s">
        <v>61</v>
      </c>
      <c r="B282"/>
      <c r="C282"/>
      <c r="D282"/>
      <c r="E282"/>
      <c r="F282"/>
      <c r="G282"/>
      <c r="H282"/>
      <c r="I282"/>
      <c r="L282"/>
      <c r="M282"/>
      <c r="N282"/>
      <c r="T282"/>
    </row>
    <row r="283" spans="1:20" x14ac:dyDescent="0.25">
      <c r="A283"/>
      <c r="B283" t="s">
        <v>62</v>
      </c>
      <c r="C283"/>
      <c r="D283"/>
      <c r="E283"/>
      <c r="F283"/>
      <c r="G283"/>
      <c r="H283"/>
      <c r="I283"/>
      <c r="L283"/>
      <c r="M283"/>
      <c r="N283"/>
      <c r="T283"/>
    </row>
    <row r="284" spans="1:20" x14ac:dyDescent="0.25">
      <c r="A284"/>
      <c r="B284" t="s">
        <v>126</v>
      </c>
      <c r="C284"/>
      <c r="D284"/>
      <c r="E284"/>
      <c r="F284"/>
      <c r="G284"/>
      <c r="H284"/>
      <c r="I284"/>
      <c r="L284"/>
      <c r="M284"/>
      <c r="N284"/>
      <c r="T284"/>
    </row>
    <row r="285" spans="1:20" x14ac:dyDescent="0.25">
      <c r="A285"/>
      <c r="B285" t="s">
        <v>63</v>
      </c>
      <c r="C285"/>
      <c r="D285"/>
      <c r="E285"/>
      <c r="F285"/>
      <c r="G285"/>
      <c r="H285"/>
      <c r="I285"/>
      <c r="L285"/>
      <c r="M285"/>
      <c r="N285"/>
      <c r="T285"/>
    </row>
    <row r="286" spans="1:20" x14ac:dyDescent="0.25">
      <c r="A286" t="s">
        <v>115</v>
      </c>
      <c r="B286"/>
      <c r="C286"/>
      <c r="D286"/>
      <c r="E286"/>
      <c r="F286"/>
      <c r="G286"/>
      <c r="H286"/>
      <c r="I286"/>
      <c r="L286"/>
      <c r="M286"/>
      <c r="N286"/>
      <c r="T286"/>
    </row>
    <row r="287" spans="1:20" x14ac:dyDescent="0.25">
      <c r="A287"/>
      <c r="B287"/>
      <c r="C287"/>
      <c r="D287"/>
      <c r="E287"/>
      <c r="F287"/>
      <c r="G287"/>
      <c r="H287"/>
      <c r="I287"/>
      <c r="L287"/>
      <c r="M287"/>
      <c r="N287"/>
      <c r="T287"/>
    </row>
    <row r="288" spans="1:20" x14ac:dyDescent="0.25">
      <c r="A288"/>
      <c r="B288" t="s">
        <v>116</v>
      </c>
      <c r="C288" t="s">
        <v>117</v>
      </c>
      <c r="D288" t="s">
        <v>53</v>
      </c>
      <c r="E288" t="s">
        <v>118</v>
      </c>
      <c r="F288" t="s">
        <v>119</v>
      </c>
      <c r="G288"/>
      <c r="H288"/>
      <c r="I288"/>
      <c r="L288"/>
      <c r="M288"/>
      <c r="N288"/>
      <c r="T288"/>
    </row>
    <row r="289" spans="1:20" x14ac:dyDescent="0.25">
      <c r="A289"/>
      <c r="B289"/>
      <c r="C289"/>
      <c r="D289"/>
      <c r="E289"/>
      <c r="F289"/>
      <c r="G289"/>
      <c r="H289"/>
      <c r="I289"/>
      <c r="L289"/>
      <c r="M289"/>
      <c r="N289"/>
      <c r="T289"/>
    </row>
    <row r="290" spans="1:20" x14ac:dyDescent="0.25">
      <c r="A290"/>
      <c r="B290">
        <v>5.8500000000000002E-3</v>
      </c>
      <c r="C290">
        <f>0.00896*(4.42^3.1543)</f>
        <v>0.97311344690867663</v>
      </c>
      <c r="D290">
        <v>193000</v>
      </c>
      <c r="E290">
        <f>B290*C290*D290</f>
        <v>1098.6937372322413</v>
      </c>
      <c r="F290">
        <f>340.2*100</f>
        <v>34020</v>
      </c>
      <c r="G290">
        <f>F290*E290</f>
        <v>37377560.940640852</v>
      </c>
      <c r="H290"/>
      <c r="I290"/>
      <c r="L290"/>
      <c r="M290"/>
      <c r="N290"/>
      <c r="T290"/>
    </row>
    <row r="291" spans="1:20" x14ac:dyDescent="0.25">
      <c r="A291"/>
      <c r="B291"/>
      <c r="C291"/>
      <c r="D291"/>
      <c r="E291"/>
      <c r="F291"/>
      <c r="G291" t="s">
        <v>120</v>
      </c>
      <c r="H291"/>
      <c r="I291"/>
      <c r="L291"/>
      <c r="M291"/>
      <c r="N291"/>
      <c r="T291"/>
    </row>
    <row r="292" spans="1:20" x14ac:dyDescent="0.25">
      <c r="A292"/>
      <c r="B292"/>
      <c r="C292"/>
      <c r="D292"/>
      <c r="E292"/>
      <c r="F292"/>
      <c r="G292"/>
      <c r="H292"/>
      <c r="I292"/>
      <c r="L292"/>
      <c r="M292"/>
      <c r="N292"/>
      <c r="T292"/>
    </row>
    <row r="293" spans="1:20" x14ac:dyDescent="0.25">
      <c r="A293"/>
      <c r="B293"/>
      <c r="C293"/>
      <c r="D293"/>
      <c r="E293"/>
      <c r="F293"/>
      <c r="G293"/>
      <c r="H293"/>
      <c r="I293"/>
      <c r="L293"/>
      <c r="M293"/>
      <c r="N293"/>
      <c r="T293"/>
    </row>
  </sheetData>
  <sortState xmlns:xlrd2="http://schemas.microsoft.com/office/spreadsheetml/2017/richdata2" ref="A2:I52">
    <sortCondition ref="A52"/>
  </sortState>
  <mergeCells count="5">
    <mergeCell ref="O6:S6"/>
    <mergeCell ref="O67:S67"/>
    <mergeCell ref="M128:Q128"/>
    <mergeCell ref="M189:Q189"/>
    <mergeCell ref="M249:Q249"/>
  </mergeCells>
  <pageMargins left="0.7" right="0.7" top="0.75" bottom="0.75" header="0.3" footer="0.3"/>
  <pageSetup orientation="portrait" r:id="rId1"/>
  <ignoredErrors>
    <ignoredError sqref="U7:U12 U14 U15:U17 U20:U23 U27:U30 U32 U34:U42 U44:U56"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72E38C-6457-46A5-A00B-54E5D31D6842}">
  <dimension ref="A1:E541"/>
  <sheetViews>
    <sheetView workbookViewId="0">
      <selection activeCell="F27" sqref="F27"/>
    </sheetView>
  </sheetViews>
  <sheetFormatPr defaultRowHeight="15" x14ac:dyDescent="0.25"/>
  <sheetData>
    <row r="1" spans="1:5" x14ac:dyDescent="0.25">
      <c r="A1" t="s">
        <v>129</v>
      </c>
      <c r="E1" s="18"/>
    </row>
    <row r="2" spans="1:5" x14ac:dyDescent="0.25">
      <c r="A2" t="s">
        <v>130</v>
      </c>
      <c r="E2" s="18"/>
    </row>
    <row r="3" spans="1:5" x14ac:dyDescent="0.25">
      <c r="A3" t="s">
        <v>131</v>
      </c>
      <c r="E3" s="18"/>
    </row>
    <row r="4" spans="1:5" x14ac:dyDescent="0.25">
      <c r="A4" t="s">
        <v>132</v>
      </c>
      <c r="E4" s="18"/>
    </row>
    <row r="5" spans="1:5" x14ac:dyDescent="0.25">
      <c r="E5" s="18"/>
    </row>
    <row r="6" spans="1:5" x14ac:dyDescent="0.25">
      <c r="D6" t="s">
        <v>113</v>
      </c>
      <c r="E6" s="18"/>
    </row>
    <row r="7" spans="1:5" x14ac:dyDescent="0.25">
      <c r="D7" t="s">
        <v>114</v>
      </c>
      <c r="E7" s="18"/>
    </row>
    <row r="8" spans="1:5" x14ac:dyDescent="0.25">
      <c r="A8" t="s">
        <v>1</v>
      </c>
      <c r="B8" t="s">
        <v>133</v>
      </c>
      <c r="C8" t="s">
        <v>134</v>
      </c>
      <c r="D8" t="s">
        <v>51</v>
      </c>
      <c r="E8" s="18" t="s">
        <v>135</v>
      </c>
    </row>
    <row r="9" spans="1:5" x14ac:dyDescent="0.25">
      <c r="A9" s="34">
        <v>42583</v>
      </c>
      <c r="B9">
        <v>50</v>
      </c>
      <c r="C9">
        <v>35</v>
      </c>
      <c r="D9">
        <v>2</v>
      </c>
      <c r="E9" s="18">
        <v>4.33</v>
      </c>
    </row>
    <row r="10" spans="1:5" x14ac:dyDescent="0.25">
      <c r="E10" s="18">
        <v>3.86</v>
      </c>
    </row>
    <row r="11" spans="1:5" x14ac:dyDescent="0.25">
      <c r="E11" s="18">
        <v>4.72</v>
      </c>
    </row>
    <row r="12" spans="1:5" x14ac:dyDescent="0.25">
      <c r="E12" s="18">
        <v>5.24</v>
      </c>
    </row>
    <row r="13" spans="1:5" x14ac:dyDescent="0.25">
      <c r="E13" s="18">
        <v>5.17</v>
      </c>
    </row>
    <row r="14" spans="1:5" x14ac:dyDescent="0.25">
      <c r="E14" s="18">
        <v>5.39</v>
      </c>
    </row>
    <row r="15" spans="1:5" x14ac:dyDescent="0.25">
      <c r="E15" s="18">
        <v>4.71</v>
      </c>
    </row>
    <row r="16" spans="1:5" x14ac:dyDescent="0.25">
      <c r="E16" s="18">
        <v>5.41</v>
      </c>
    </row>
    <row r="17" spans="2:5" x14ac:dyDescent="0.25">
      <c r="E17" s="18">
        <v>5.65</v>
      </c>
    </row>
    <row r="18" spans="2:5" x14ac:dyDescent="0.25">
      <c r="E18" s="18">
        <v>5.43</v>
      </c>
    </row>
    <row r="19" spans="2:5" x14ac:dyDescent="0.25">
      <c r="E19" s="18">
        <v>5.62</v>
      </c>
    </row>
    <row r="20" spans="2:5" x14ac:dyDescent="0.25">
      <c r="E20" s="18">
        <v>5.48</v>
      </c>
    </row>
    <row r="21" spans="2:5" x14ac:dyDescent="0.25">
      <c r="E21" s="18">
        <v>6.34</v>
      </c>
    </row>
    <row r="22" spans="2:5" x14ac:dyDescent="0.25">
      <c r="E22" s="18">
        <v>5.5</v>
      </c>
    </row>
    <row r="23" spans="2:5" x14ac:dyDescent="0.25">
      <c r="E23" s="18">
        <v>5.79</v>
      </c>
    </row>
    <row r="24" spans="2:5" x14ac:dyDescent="0.25">
      <c r="E24" s="18">
        <v>4.1399999999999997</v>
      </c>
    </row>
    <row r="25" spans="2:5" x14ac:dyDescent="0.25">
      <c r="B25">
        <v>49</v>
      </c>
      <c r="C25">
        <v>36.5</v>
      </c>
      <c r="D25">
        <v>2</v>
      </c>
      <c r="E25" s="18">
        <v>2.14</v>
      </c>
    </row>
    <row r="26" spans="2:5" x14ac:dyDescent="0.25">
      <c r="E26" s="18">
        <v>2.99</v>
      </c>
    </row>
    <row r="27" spans="2:5" x14ac:dyDescent="0.25">
      <c r="B27">
        <v>48</v>
      </c>
      <c r="C27">
        <v>12</v>
      </c>
      <c r="D27">
        <v>2</v>
      </c>
      <c r="E27" s="18">
        <v>3.9</v>
      </c>
    </row>
    <row r="28" spans="2:5" x14ac:dyDescent="0.25">
      <c r="E28" s="18">
        <v>4.7</v>
      </c>
    </row>
    <row r="29" spans="2:5" x14ac:dyDescent="0.25">
      <c r="E29" s="18">
        <v>4.87</v>
      </c>
    </row>
    <row r="30" spans="2:5" x14ac:dyDescent="0.25">
      <c r="E30" s="18">
        <v>1.88</v>
      </c>
    </row>
    <row r="31" spans="2:5" x14ac:dyDescent="0.25">
      <c r="E31" s="18">
        <v>2.16</v>
      </c>
    </row>
    <row r="32" spans="2:5" x14ac:dyDescent="0.25">
      <c r="E32" s="18">
        <v>1.44</v>
      </c>
    </row>
    <row r="33" spans="2:5" x14ac:dyDescent="0.25">
      <c r="E33" s="18">
        <v>2.46</v>
      </c>
    </row>
    <row r="34" spans="2:5" x14ac:dyDescent="0.25">
      <c r="E34" s="18">
        <v>1.7</v>
      </c>
    </row>
    <row r="35" spans="2:5" x14ac:dyDescent="0.25">
      <c r="E35" s="18">
        <v>2.1</v>
      </c>
    </row>
    <row r="36" spans="2:5" x14ac:dyDescent="0.25">
      <c r="E36" s="18">
        <v>2.65</v>
      </c>
    </row>
    <row r="37" spans="2:5" x14ac:dyDescent="0.25">
      <c r="E37" s="18">
        <v>3.1</v>
      </c>
    </row>
    <row r="38" spans="2:5" x14ac:dyDescent="0.25">
      <c r="E38" s="18">
        <v>2.73</v>
      </c>
    </row>
    <row r="39" spans="2:5" x14ac:dyDescent="0.25">
      <c r="E39" s="18">
        <v>6.79</v>
      </c>
    </row>
    <row r="40" spans="2:5" x14ac:dyDescent="0.25">
      <c r="E40" s="18">
        <v>2.62</v>
      </c>
    </row>
    <row r="41" spans="2:5" x14ac:dyDescent="0.25">
      <c r="E41" s="18">
        <v>2.67</v>
      </c>
    </row>
    <row r="42" spans="2:5" x14ac:dyDescent="0.25">
      <c r="E42" s="18">
        <v>2.4900000000000002</v>
      </c>
    </row>
    <row r="43" spans="2:5" x14ac:dyDescent="0.25">
      <c r="B43">
        <v>47</v>
      </c>
      <c r="C43">
        <v>12</v>
      </c>
      <c r="D43">
        <v>2</v>
      </c>
      <c r="E43" s="18">
        <v>6.54</v>
      </c>
    </row>
    <row r="44" spans="2:5" x14ac:dyDescent="0.25">
      <c r="E44" s="18">
        <v>5.84</v>
      </c>
    </row>
    <row r="45" spans="2:5" x14ac:dyDescent="0.25">
      <c r="E45" s="18">
        <v>5.19</v>
      </c>
    </row>
    <row r="46" spans="2:5" x14ac:dyDescent="0.25">
      <c r="E46" s="18">
        <v>6.47</v>
      </c>
    </row>
    <row r="47" spans="2:5" x14ac:dyDescent="0.25">
      <c r="E47" s="18">
        <v>5.79</v>
      </c>
    </row>
    <row r="48" spans="2:5" x14ac:dyDescent="0.25">
      <c r="E48" s="18">
        <v>5.34</v>
      </c>
    </row>
    <row r="49" spans="2:5" x14ac:dyDescent="0.25">
      <c r="E49" s="18">
        <v>5.46</v>
      </c>
    </row>
    <row r="50" spans="2:5" x14ac:dyDescent="0.25">
      <c r="E50" s="18">
        <v>7.02</v>
      </c>
    </row>
    <row r="51" spans="2:5" x14ac:dyDescent="0.25">
      <c r="E51" s="18">
        <v>4.96</v>
      </c>
    </row>
    <row r="52" spans="2:5" x14ac:dyDescent="0.25">
      <c r="E52" s="18">
        <v>6.17</v>
      </c>
    </row>
    <row r="53" spans="2:5" x14ac:dyDescent="0.25">
      <c r="E53" s="18">
        <v>6.18</v>
      </c>
    </row>
    <row r="54" spans="2:5" x14ac:dyDescent="0.25">
      <c r="E54" s="18">
        <v>5.42</v>
      </c>
    </row>
    <row r="55" spans="2:5" x14ac:dyDescent="0.25">
      <c r="B55">
        <v>46</v>
      </c>
      <c r="C55">
        <v>15</v>
      </c>
      <c r="D55">
        <v>2</v>
      </c>
      <c r="E55" s="18">
        <v>2.56</v>
      </c>
    </row>
    <row r="56" spans="2:5" x14ac:dyDescent="0.25">
      <c r="E56" s="18">
        <v>4.63</v>
      </c>
    </row>
    <row r="57" spans="2:5" x14ac:dyDescent="0.25">
      <c r="E57" s="18">
        <v>1.76</v>
      </c>
    </row>
    <row r="58" spans="2:5" x14ac:dyDescent="0.25">
      <c r="E58" s="18">
        <v>2.58</v>
      </c>
    </row>
    <row r="59" spans="2:5" x14ac:dyDescent="0.25">
      <c r="E59" s="18">
        <v>2.0099999999999998</v>
      </c>
    </row>
    <row r="60" spans="2:5" x14ac:dyDescent="0.25">
      <c r="E60" s="18">
        <v>2.4500000000000002</v>
      </c>
    </row>
    <row r="61" spans="2:5" x14ac:dyDescent="0.25">
      <c r="B61">
        <v>45</v>
      </c>
      <c r="C61">
        <v>11.5</v>
      </c>
      <c r="D61">
        <v>2</v>
      </c>
      <c r="E61" s="18">
        <v>4.33</v>
      </c>
    </row>
    <row r="62" spans="2:5" x14ac:dyDescent="0.25">
      <c r="E62" s="18">
        <v>2.7</v>
      </c>
    </row>
    <row r="63" spans="2:5" x14ac:dyDescent="0.25">
      <c r="E63" s="18">
        <v>2.16</v>
      </c>
    </row>
    <row r="64" spans="2:5" x14ac:dyDescent="0.25">
      <c r="E64" s="18">
        <v>6.25</v>
      </c>
    </row>
    <row r="65" spans="2:5" x14ac:dyDescent="0.25">
      <c r="E65" s="18">
        <v>4.26</v>
      </c>
    </row>
    <row r="66" spans="2:5" x14ac:dyDescent="0.25">
      <c r="E66" s="18">
        <v>4.38</v>
      </c>
    </row>
    <row r="67" spans="2:5" x14ac:dyDescent="0.25">
      <c r="E67" s="18">
        <v>3.18</v>
      </c>
    </row>
    <row r="68" spans="2:5" x14ac:dyDescent="0.25">
      <c r="E68" s="18">
        <v>3.75</v>
      </c>
    </row>
    <row r="69" spans="2:5" x14ac:dyDescent="0.25">
      <c r="E69" s="18">
        <v>7.13</v>
      </c>
    </row>
    <row r="70" spans="2:5" x14ac:dyDescent="0.25">
      <c r="E70" s="18">
        <v>4.6100000000000003</v>
      </c>
    </row>
    <row r="71" spans="2:5" x14ac:dyDescent="0.25">
      <c r="E71" s="18">
        <v>4.96</v>
      </c>
    </row>
    <row r="72" spans="2:5" x14ac:dyDescent="0.25">
      <c r="E72" s="18">
        <v>3.87</v>
      </c>
    </row>
    <row r="73" spans="2:5" x14ac:dyDescent="0.25">
      <c r="B73">
        <v>44</v>
      </c>
      <c r="C73">
        <v>6</v>
      </c>
      <c r="D73">
        <v>2</v>
      </c>
      <c r="E73" s="18">
        <v>3.77</v>
      </c>
    </row>
    <row r="74" spans="2:5" x14ac:dyDescent="0.25">
      <c r="E74" s="18">
        <v>4.88</v>
      </c>
    </row>
    <row r="75" spans="2:5" x14ac:dyDescent="0.25">
      <c r="E75" s="18">
        <v>4.51</v>
      </c>
    </row>
    <row r="76" spans="2:5" x14ac:dyDescent="0.25">
      <c r="E76" s="18">
        <v>4.9800000000000004</v>
      </c>
    </row>
    <row r="77" spans="2:5" x14ac:dyDescent="0.25">
      <c r="E77" s="18">
        <v>4.71</v>
      </c>
    </row>
    <row r="78" spans="2:5" x14ac:dyDescent="0.25">
      <c r="E78" s="18">
        <v>4.1900000000000004</v>
      </c>
    </row>
    <row r="79" spans="2:5" x14ac:dyDescent="0.25">
      <c r="E79" s="18">
        <v>4.74</v>
      </c>
    </row>
    <row r="80" spans="2:5" x14ac:dyDescent="0.25">
      <c r="E80" s="18">
        <v>6.11</v>
      </c>
    </row>
    <row r="81" spans="2:5" x14ac:dyDescent="0.25">
      <c r="E81" s="18">
        <v>5.95</v>
      </c>
    </row>
    <row r="82" spans="2:5" x14ac:dyDescent="0.25">
      <c r="E82" s="18">
        <v>4.9400000000000004</v>
      </c>
    </row>
    <row r="83" spans="2:5" x14ac:dyDescent="0.25">
      <c r="E83" s="18">
        <v>5.95</v>
      </c>
    </row>
    <row r="84" spans="2:5" x14ac:dyDescent="0.25">
      <c r="E84" s="18">
        <v>5.62</v>
      </c>
    </row>
    <row r="85" spans="2:5" x14ac:dyDescent="0.25">
      <c r="E85" s="18">
        <v>6.29</v>
      </c>
    </row>
    <row r="86" spans="2:5" x14ac:dyDescent="0.25">
      <c r="E86" s="18">
        <v>2.0499999999999998</v>
      </c>
    </row>
    <row r="87" spans="2:5" x14ac:dyDescent="0.25">
      <c r="E87" s="18">
        <v>4.66</v>
      </c>
    </row>
    <row r="88" spans="2:5" x14ac:dyDescent="0.25">
      <c r="B88">
        <v>43</v>
      </c>
      <c r="C88">
        <v>7</v>
      </c>
      <c r="D88">
        <v>2</v>
      </c>
      <c r="E88" s="18">
        <v>4.21</v>
      </c>
    </row>
    <row r="89" spans="2:5" x14ac:dyDescent="0.25">
      <c r="E89" s="18">
        <v>5.17</v>
      </c>
    </row>
    <row r="90" spans="2:5" x14ac:dyDescent="0.25">
      <c r="E90" s="18">
        <v>3.81</v>
      </c>
    </row>
    <row r="91" spans="2:5" x14ac:dyDescent="0.25">
      <c r="E91" s="18">
        <v>3.77</v>
      </c>
    </row>
    <row r="92" spans="2:5" x14ac:dyDescent="0.25">
      <c r="E92" s="18">
        <v>4.6399999999999997</v>
      </c>
    </row>
    <row r="93" spans="2:5" x14ac:dyDescent="0.25">
      <c r="B93">
        <v>42</v>
      </c>
      <c r="C93">
        <v>7.5</v>
      </c>
      <c r="D93">
        <v>2</v>
      </c>
      <c r="E93" s="18">
        <v>4.12</v>
      </c>
    </row>
    <row r="94" spans="2:5" x14ac:dyDescent="0.25">
      <c r="E94" s="18">
        <v>3.96</v>
      </c>
    </row>
    <row r="95" spans="2:5" x14ac:dyDescent="0.25">
      <c r="E95" s="18">
        <v>3.53</v>
      </c>
    </row>
    <row r="96" spans="2:5" x14ac:dyDescent="0.25">
      <c r="E96" s="18">
        <v>5.78</v>
      </c>
    </row>
    <row r="97" spans="2:5" x14ac:dyDescent="0.25">
      <c r="E97" s="18">
        <v>5.85</v>
      </c>
    </row>
    <row r="98" spans="2:5" x14ac:dyDescent="0.25">
      <c r="B98">
        <v>41</v>
      </c>
      <c r="C98">
        <v>7.5</v>
      </c>
      <c r="D98">
        <v>2</v>
      </c>
      <c r="E98" s="18">
        <v>4.6100000000000003</v>
      </c>
    </row>
    <row r="99" spans="2:5" x14ac:dyDescent="0.25">
      <c r="E99" s="18">
        <v>5.57</v>
      </c>
    </row>
    <row r="100" spans="2:5" x14ac:dyDescent="0.25">
      <c r="E100" s="18">
        <v>4.49</v>
      </c>
    </row>
    <row r="101" spans="2:5" x14ac:dyDescent="0.25">
      <c r="E101" s="18">
        <v>4.83</v>
      </c>
    </row>
    <row r="102" spans="2:5" x14ac:dyDescent="0.25">
      <c r="E102" s="18">
        <v>6.11</v>
      </c>
    </row>
    <row r="103" spans="2:5" x14ac:dyDescent="0.25">
      <c r="E103" s="18">
        <v>6.01</v>
      </c>
    </row>
    <row r="104" spans="2:5" x14ac:dyDescent="0.25">
      <c r="E104" s="18">
        <v>4.87</v>
      </c>
    </row>
    <row r="105" spans="2:5" x14ac:dyDescent="0.25">
      <c r="E105" s="18">
        <v>4.55</v>
      </c>
    </row>
    <row r="106" spans="2:5" x14ac:dyDescent="0.25">
      <c r="B106">
        <v>40</v>
      </c>
      <c r="C106">
        <v>9.5</v>
      </c>
      <c r="D106">
        <v>2</v>
      </c>
      <c r="E106" s="18">
        <v>6.67</v>
      </c>
    </row>
    <row r="107" spans="2:5" x14ac:dyDescent="0.25">
      <c r="E107" s="18">
        <v>5.08</v>
      </c>
    </row>
    <row r="108" spans="2:5" x14ac:dyDescent="0.25">
      <c r="E108" s="18">
        <v>3.23</v>
      </c>
    </row>
    <row r="109" spans="2:5" x14ac:dyDescent="0.25">
      <c r="E109" s="18">
        <v>4.53</v>
      </c>
    </row>
    <row r="110" spans="2:5" x14ac:dyDescent="0.25">
      <c r="E110" s="18">
        <v>5.58</v>
      </c>
    </row>
    <row r="111" spans="2:5" x14ac:dyDescent="0.25">
      <c r="B111">
        <v>39</v>
      </c>
      <c r="C111">
        <v>13.8</v>
      </c>
      <c r="D111">
        <v>2</v>
      </c>
      <c r="E111" s="18">
        <v>3.99</v>
      </c>
    </row>
    <row r="112" spans="2:5" x14ac:dyDescent="0.25">
      <c r="E112" s="18">
        <v>3.9</v>
      </c>
    </row>
    <row r="113" spans="5:5" x14ac:dyDescent="0.25">
      <c r="E113" s="18">
        <v>2.2400000000000002</v>
      </c>
    </row>
    <row r="114" spans="5:5" x14ac:dyDescent="0.25">
      <c r="E114" s="18">
        <v>4.95</v>
      </c>
    </row>
    <row r="115" spans="5:5" x14ac:dyDescent="0.25">
      <c r="E115" s="18">
        <v>4.24</v>
      </c>
    </row>
    <row r="116" spans="5:5" x14ac:dyDescent="0.25">
      <c r="E116" s="18">
        <v>5</v>
      </c>
    </row>
    <row r="117" spans="5:5" x14ac:dyDescent="0.25">
      <c r="E117" s="18">
        <v>5.07</v>
      </c>
    </row>
    <row r="118" spans="5:5" x14ac:dyDescent="0.25">
      <c r="E118" s="18">
        <v>4.9400000000000004</v>
      </c>
    </row>
    <row r="119" spans="5:5" x14ac:dyDescent="0.25">
      <c r="E119" s="18">
        <v>6.3</v>
      </c>
    </row>
    <row r="120" spans="5:5" x14ac:dyDescent="0.25">
      <c r="E120" s="18">
        <v>4.03</v>
      </c>
    </row>
    <row r="121" spans="5:5" x14ac:dyDescent="0.25">
      <c r="E121" s="18">
        <v>1.99</v>
      </c>
    </row>
    <row r="122" spans="5:5" x14ac:dyDescent="0.25">
      <c r="E122" s="18">
        <v>4.45</v>
      </c>
    </row>
    <row r="123" spans="5:5" x14ac:dyDescent="0.25">
      <c r="E123" s="18">
        <v>3.64</v>
      </c>
    </row>
    <row r="124" spans="5:5" x14ac:dyDescent="0.25">
      <c r="E124" s="18">
        <v>3.98</v>
      </c>
    </row>
    <row r="125" spans="5:5" x14ac:dyDescent="0.25">
      <c r="E125" s="18">
        <v>2.1800000000000002</v>
      </c>
    </row>
    <row r="126" spans="5:5" x14ac:dyDescent="0.25">
      <c r="E126" s="18">
        <v>5.36</v>
      </c>
    </row>
    <row r="127" spans="5:5" x14ac:dyDescent="0.25">
      <c r="E127" s="18">
        <v>3.4</v>
      </c>
    </row>
    <row r="128" spans="5:5" x14ac:dyDescent="0.25">
      <c r="E128" s="18">
        <v>2.3199999999999998</v>
      </c>
    </row>
    <row r="129" spans="2:5" x14ac:dyDescent="0.25">
      <c r="E129" s="18">
        <v>3.77</v>
      </c>
    </row>
    <row r="130" spans="2:5" x14ac:dyDescent="0.25">
      <c r="E130" s="18">
        <v>3.99</v>
      </c>
    </row>
    <row r="131" spans="2:5" x14ac:dyDescent="0.25">
      <c r="E131" s="18">
        <v>1.86</v>
      </c>
    </row>
    <row r="132" spans="2:5" x14ac:dyDescent="0.25">
      <c r="E132" s="18">
        <v>5.67</v>
      </c>
    </row>
    <row r="133" spans="2:5" x14ac:dyDescent="0.25">
      <c r="E133" s="18">
        <v>5.07</v>
      </c>
    </row>
    <row r="134" spans="2:5" x14ac:dyDescent="0.25">
      <c r="E134" s="18">
        <v>5.51</v>
      </c>
    </row>
    <row r="135" spans="2:5" x14ac:dyDescent="0.25">
      <c r="B135">
        <v>36</v>
      </c>
      <c r="C135">
        <v>7.8</v>
      </c>
      <c r="D135">
        <v>1</v>
      </c>
      <c r="E135" s="18">
        <v>4.38</v>
      </c>
    </row>
    <row r="136" spans="2:5" x14ac:dyDescent="0.25">
      <c r="E136" s="18">
        <v>4.5</v>
      </c>
    </row>
    <row r="137" spans="2:5" x14ac:dyDescent="0.25">
      <c r="E137" s="18">
        <v>4.3899999999999997</v>
      </c>
    </row>
    <row r="138" spans="2:5" x14ac:dyDescent="0.25">
      <c r="E138" s="18">
        <v>3.17</v>
      </c>
    </row>
    <row r="139" spans="2:5" x14ac:dyDescent="0.25">
      <c r="E139" s="18">
        <v>2.98</v>
      </c>
    </row>
    <row r="140" spans="2:5" x14ac:dyDescent="0.25">
      <c r="E140" s="18">
        <v>3.33</v>
      </c>
    </row>
    <row r="141" spans="2:5" x14ac:dyDescent="0.25">
      <c r="E141" s="18">
        <v>3.29</v>
      </c>
    </row>
    <row r="142" spans="2:5" x14ac:dyDescent="0.25">
      <c r="E142" s="18">
        <v>2.5499999999999998</v>
      </c>
    </row>
    <row r="143" spans="2:5" x14ac:dyDescent="0.25">
      <c r="E143" s="18">
        <v>3.54</v>
      </c>
    </row>
    <row r="144" spans="2:5" x14ac:dyDescent="0.25">
      <c r="E144" s="18">
        <v>3.76</v>
      </c>
    </row>
    <row r="145" spans="2:5" x14ac:dyDescent="0.25">
      <c r="E145" s="18">
        <v>3.44</v>
      </c>
    </row>
    <row r="146" spans="2:5" x14ac:dyDescent="0.25">
      <c r="E146" s="18">
        <v>3.33</v>
      </c>
    </row>
    <row r="147" spans="2:5" x14ac:dyDescent="0.25">
      <c r="E147" s="18">
        <v>3.51</v>
      </c>
    </row>
    <row r="148" spans="2:5" x14ac:dyDescent="0.25">
      <c r="E148" s="18">
        <v>3.57</v>
      </c>
    </row>
    <row r="149" spans="2:5" x14ac:dyDescent="0.25">
      <c r="E149" s="18">
        <v>2.71</v>
      </c>
    </row>
    <row r="150" spans="2:5" ht="15.75" thickBot="1" x14ac:dyDescent="0.3">
      <c r="B150" s="16"/>
      <c r="C150" s="16"/>
      <c r="E150" s="18">
        <v>4.1100000000000003</v>
      </c>
    </row>
    <row r="151" spans="2:5" x14ac:dyDescent="0.25">
      <c r="B151">
        <v>35</v>
      </c>
      <c r="C151">
        <v>11</v>
      </c>
      <c r="D151">
        <v>1</v>
      </c>
      <c r="E151" s="18">
        <v>5.88</v>
      </c>
    </row>
    <row r="152" spans="2:5" x14ac:dyDescent="0.25">
      <c r="E152" s="18">
        <v>4.28</v>
      </c>
    </row>
    <row r="153" spans="2:5" x14ac:dyDescent="0.25">
      <c r="E153" s="18">
        <v>4.13</v>
      </c>
    </row>
    <row r="154" spans="2:5" x14ac:dyDescent="0.25">
      <c r="E154" s="18">
        <v>4.57</v>
      </c>
    </row>
    <row r="155" spans="2:5" x14ac:dyDescent="0.25">
      <c r="E155" s="18">
        <v>4.32</v>
      </c>
    </row>
    <row r="156" spans="2:5" x14ac:dyDescent="0.25">
      <c r="E156" s="18">
        <v>4.71</v>
      </c>
    </row>
    <row r="157" spans="2:5" x14ac:dyDescent="0.25">
      <c r="E157" s="18">
        <v>4.01</v>
      </c>
    </row>
    <row r="158" spans="2:5" x14ac:dyDescent="0.25">
      <c r="E158" s="18">
        <v>4.71</v>
      </c>
    </row>
    <row r="159" spans="2:5" x14ac:dyDescent="0.25">
      <c r="E159" s="18">
        <v>4.6900000000000004</v>
      </c>
    </row>
    <row r="160" spans="2:5" x14ac:dyDescent="0.25">
      <c r="E160" s="18">
        <v>4.8600000000000003</v>
      </c>
    </row>
    <row r="161" spans="2:5" x14ac:dyDescent="0.25">
      <c r="E161" s="18">
        <v>4.2</v>
      </c>
    </row>
    <row r="162" spans="2:5" x14ac:dyDescent="0.25">
      <c r="E162" s="18">
        <v>5.9</v>
      </c>
    </row>
    <row r="163" spans="2:5" x14ac:dyDescent="0.25">
      <c r="E163" s="18">
        <v>3.76</v>
      </c>
    </row>
    <row r="164" spans="2:5" x14ac:dyDescent="0.25">
      <c r="E164" s="18">
        <v>3.96</v>
      </c>
    </row>
    <row r="165" spans="2:5" x14ac:dyDescent="0.25">
      <c r="E165" s="18">
        <v>4.04</v>
      </c>
    </row>
    <row r="166" spans="2:5" x14ac:dyDescent="0.25">
      <c r="E166" s="18">
        <v>5.05</v>
      </c>
    </row>
    <row r="167" spans="2:5" x14ac:dyDescent="0.25">
      <c r="E167" s="18">
        <v>4.84</v>
      </c>
    </row>
    <row r="168" spans="2:5" x14ac:dyDescent="0.25">
      <c r="E168" s="18">
        <v>4.0199999999999996</v>
      </c>
    </row>
    <row r="169" spans="2:5" x14ac:dyDescent="0.25">
      <c r="E169" s="18">
        <v>4.91</v>
      </c>
    </row>
    <row r="170" spans="2:5" x14ac:dyDescent="0.25">
      <c r="E170" s="18">
        <v>4.07</v>
      </c>
    </row>
    <row r="171" spans="2:5" x14ac:dyDescent="0.25">
      <c r="E171" s="18">
        <v>5.18</v>
      </c>
    </row>
    <row r="172" spans="2:5" x14ac:dyDescent="0.25">
      <c r="E172" s="18">
        <v>4.72</v>
      </c>
    </row>
    <row r="173" spans="2:5" x14ac:dyDescent="0.25">
      <c r="E173" s="18">
        <v>5.23</v>
      </c>
    </row>
    <row r="174" spans="2:5" x14ac:dyDescent="0.25">
      <c r="B174">
        <v>34</v>
      </c>
      <c r="C174">
        <v>9.8000000000000007</v>
      </c>
      <c r="D174">
        <v>1</v>
      </c>
      <c r="E174" s="18">
        <v>5.13</v>
      </c>
    </row>
    <row r="175" spans="2:5" x14ac:dyDescent="0.25">
      <c r="E175" s="18">
        <v>4.33</v>
      </c>
    </row>
    <row r="176" spans="2:5" x14ac:dyDescent="0.25">
      <c r="E176" s="18">
        <v>4.6399999999999997</v>
      </c>
    </row>
    <row r="177" spans="2:5" x14ac:dyDescent="0.25">
      <c r="E177" s="18">
        <v>5.4</v>
      </c>
    </row>
    <row r="178" spans="2:5" x14ac:dyDescent="0.25">
      <c r="E178" s="18">
        <v>3.86</v>
      </c>
    </row>
    <row r="179" spans="2:5" x14ac:dyDescent="0.25">
      <c r="E179" s="18">
        <v>3.74</v>
      </c>
    </row>
    <row r="180" spans="2:5" x14ac:dyDescent="0.25">
      <c r="E180" s="18">
        <v>2.73</v>
      </c>
    </row>
    <row r="181" spans="2:5" x14ac:dyDescent="0.25">
      <c r="E181" s="18">
        <v>3.73</v>
      </c>
    </row>
    <row r="182" spans="2:5" x14ac:dyDescent="0.25">
      <c r="E182" s="18">
        <v>3.75</v>
      </c>
    </row>
    <row r="183" spans="2:5" x14ac:dyDescent="0.25">
      <c r="E183" s="18">
        <v>3.58</v>
      </c>
    </row>
    <row r="184" spans="2:5" x14ac:dyDescent="0.25">
      <c r="E184" s="18">
        <v>4.99</v>
      </c>
    </row>
    <row r="185" spans="2:5" x14ac:dyDescent="0.25">
      <c r="E185" s="18">
        <v>4.2300000000000004</v>
      </c>
    </row>
    <row r="186" spans="2:5" x14ac:dyDescent="0.25">
      <c r="E186" s="18">
        <v>4.03</v>
      </c>
    </row>
    <row r="187" spans="2:5" x14ac:dyDescent="0.25">
      <c r="B187">
        <v>33</v>
      </c>
      <c r="C187">
        <v>8.6999999999999993</v>
      </c>
      <c r="D187">
        <v>1</v>
      </c>
      <c r="E187" s="18">
        <v>6.96</v>
      </c>
    </row>
    <row r="188" spans="2:5" x14ac:dyDescent="0.25">
      <c r="E188" s="18">
        <v>3.65</v>
      </c>
    </row>
    <row r="189" spans="2:5" x14ac:dyDescent="0.25">
      <c r="E189" s="18">
        <v>4.41</v>
      </c>
    </row>
    <row r="190" spans="2:5" x14ac:dyDescent="0.25">
      <c r="E190" s="18">
        <v>5.04</v>
      </c>
    </row>
    <row r="191" spans="2:5" x14ac:dyDescent="0.25">
      <c r="E191" s="18">
        <v>6.83</v>
      </c>
    </row>
    <row r="192" spans="2:5" x14ac:dyDescent="0.25">
      <c r="E192" s="18">
        <v>2.4</v>
      </c>
    </row>
    <row r="193" spans="2:5" x14ac:dyDescent="0.25">
      <c r="E193" s="18">
        <v>4.91</v>
      </c>
    </row>
    <row r="194" spans="2:5" x14ac:dyDescent="0.25">
      <c r="E194" s="18">
        <v>3.03</v>
      </c>
    </row>
    <row r="195" spans="2:5" x14ac:dyDescent="0.25">
      <c r="E195" s="18">
        <v>4.95</v>
      </c>
    </row>
    <row r="196" spans="2:5" x14ac:dyDescent="0.25">
      <c r="E196" s="18">
        <v>3.86</v>
      </c>
    </row>
    <row r="197" spans="2:5" x14ac:dyDescent="0.25">
      <c r="E197" s="18">
        <v>4.1399999999999997</v>
      </c>
    </row>
    <row r="198" spans="2:5" x14ac:dyDescent="0.25">
      <c r="E198" s="18">
        <v>4.8</v>
      </c>
    </row>
    <row r="199" spans="2:5" x14ac:dyDescent="0.25">
      <c r="E199" s="18">
        <v>4.16</v>
      </c>
    </row>
    <row r="200" spans="2:5" x14ac:dyDescent="0.25">
      <c r="E200" s="18">
        <v>4.16</v>
      </c>
    </row>
    <row r="201" spans="2:5" x14ac:dyDescent="0.25">
      <c r="E201" s="18">
        <v>6.18</v>
      </c>
    </row>
    <row r="202" spans="2:5" x14ac:dyDescent="0.25">
      <c r="E202" s="18">
        <v>6.24</v>
      </c>
    </row>
    <row r="203" spans="2:5" x14ac:dyDescent="0.25">
      <c r="E203" s="18">
        <v>3.36</v>
      </c>
    </row>
    <row r="204" spans="2:5" x14ac:dyDescent="0.25">
      <c r="E204" s="18">
        <v>3.46</v>
      </c>
    </row>
    <row r="205" spans="2:5" x14ac:dyDescent="0.25">
      <c r="E205" s="18">
        <v>4.47</v>
      </c>
    </row>
    <row r="206" spans="2:5" x14ac:dyDescent="0.25">
      <c r="E206" s="18">
        <v>4.33</v>
      </c>
    </row>
    <row r="207" spans="2:5" x14ac:dyDescent="0.25">
      <c r="B207">
        <v>32</v>
      </c>
      <c r="C207">
        <v>1.2</v>
      </c>
      <c r="D207">
        <v>1</v>
      </c>
      <c r="E207" s="18">
        <v>4.5</v>
      </c>
    </row>
    <row r="208" spans="2:5" x14ac:dyDescent="0.25">
      <c r="E208" s="18">
        <v>3.9</v>
      </c>
    </row>
    <row r="209" spans="2:5" x14ac:dyDescent="0.25">
      <c r="B209">
        <v>31</v>
      </c>
      <c r="C209">
        <v>7.8</v>
      </c>
      <c r="D209">
        <v>1</v>
      </c>
      <c r="E209" s="18">
        <v>6.23</v>
      </c>
    </row>
    <row r="210" spans="2:5" x14ac:dyDescent="0.25">
      <c r="E210" s="18">
        <v>3.96</v>
      </c>
    </row>
    <row r="211" spans="2:5" x14ac:dyDescent="0.25">
      <c r="E211" s="18">
        <v>5.98</v>
      </c>
    </row>
    <row r="212" spans="2:5" x14ac:dyDescent="0.25">
      <c r="E212" s="18">
        <v>4.84</v>
      </c>
    </row>
    <row r="213" spans="2:5" x14ac:dyDescent="0.25">
      <c r="E213" s="18">
        <v>4.12</v>
      </c>
    </row>
    <row r="214" spans="2:5" x14ac:dyDescent="0.25">
      <c r="E214" s="18">
        <v>4.55</v>
      </c>
    </row>
    <row r="215" spans="2:5" x14ac:dyDescent="0.25">
      <c r="E215" s="18">
        <v>4.0199999999999996</v>
      </c>
    </row>
    <row r="216" spans="2:5" x14ac:dyDescent="0.25">
      <c r="E216" s="18">
        <v>5.04</v>
      </c>
    </row>
    <row r="217" spans="2:5" x14ac:dyDescent="0.25">
      <c r="E217" s="18">
        <v>4.71</v>
      </c>
    </row>
    <row r="218" spans="2:5" x14ac:dyDescent="0.25">
      <c r="E218" s="18">
        <v>3.76</v>
      </c>
    </row>
    <row r="219" spans="2:5" x14ac:dyDescent="0.25">
      <c r="B219">
        <v>30</v>
      </c>
      <c r="C219">
        <v>9.1</v>
      </c>
      <c r="D219">
        <v>1</v>
      </c>
      <c r="E219" s="18">
        <v>3.98</v>
      </c>
    </row>
    <row r="220" spans="2:5" x14ac:dyDescent="0.25">
      <c r="E220" s="18">
        <v>3.78</v>
      </c>
    </row>
    <row r="221" spans="2:5" x14ac:dyDescent="0.25">
      <c r="E221" s="18">
        <v>4.84</v>
      </c>
    </row>
    <row r="222" spans="2:5" x14ac:dyDescent="0.25">
      <c r="E222" s="18">
        <v>3.23</v>
      </c>
    </row>
    <row r="223" spans="2:5" x14ac:dyDescent="0.25">
      <c r="E223" s="18">
        <v>4.53</v>
      </c>
    </row>
    <row r="224" spans="2:5" x14ac:dyDescent="0.25">
      <c r="E224" s="18">
        <v>4.18</v>
      </c>
    </row>
    <row r="225" spans="1:5" x14ac:dyDescent="0.25">
      <c r="E225" s="18">
        <v>6.14</v>
      </c>
    </row>
    <row r="226" spans="1:5" x14ac:dyDescent="0.25">
      <c r="E226" s="18">
        <v>5.12</v>
      </c>
    </row>
    <row r="227" spans="1:5" x14ac:dyDescent="0.25">
      <c r="E227" s="18">
        <v>2.7</v>
      </c>
    </row>
    <row r="228" spans="1:5" x14ac:dyDescent="0.25">
      <c r="E228" s="18">
        <v>4.7300000000000004</v>
      </c>
    </row>
    <row r="229" spans="1:5" x14ac:dyDescent="0.25">
      <c r="E229" s="18"/>
    </row>
    <row r="230" spans="1:5" x14ac:dyDescent="0.25">
      <c r="A230" t="s">
        <v>136</v>
      </c>
      <c r="E230" s="35"/>
    </row>
    <row r="231" spans="1:5" x14ac:dyDescent="0.25">
      <c r="B231">
        <v>50</v>
      </c>
      <c r="D231">
        <v>2</v>
      </c>
      <c r="E231" s="18">
        <v>4.08</v>
      </c>
    </row>
    <row r="232" spans="1:5" x14ac:dyDescent="0.25">
      <c r="D232">
        <v>2</v>
      </c>
      <c r="E232" s="18">
        <v>3.81</v>
      </c>
    </row>
    <row r="233" spans="1:5" x14ac:dyDescent="0.25">
      <c r="D233">
        <v>2</v>
      </c>
      <c r="E233" s="18">
        <v>2.0099999999999998</v>
      </c>
    </row>
    <row r="234" spans="1:5" x14ac:dyDescent="0.25">
      <c r="D234">
        <v>2</v>
      </c>
      <c r="E234" s="18">
        <v>2.86</v>
      </c>
    </row>
    <row r="235" spans="1:5" x14ac:dyDescent="0.25">
      <c r="B235">
        <v>49</v>
      </c>
      <c r="D235">
        <v>2</v>
      </c>
      <c r="E235" s="18">
        <v>3.97</v>
      </c>
    </row>
    <row r="236" spans="1:5" x14ac:dyDescent="0.25">
      <c r="B236" s="36">
        <v>48</v>
      </c>
      <c r="C236" s="25"/>
      <c r="D236" s="36">
        <v>2</v>
      </c>
      <c r="E236" s="18">
        <v>1.78</v>
      </c>
    </row>
    <row r="237" spans="1:5" x14ac:dyDescent="0.25">
      <c r="D237">
        <v>2</v>
      </c>
      <c r="E237" s="18">
        <v>1.41</v>
      </c>
    </row>
    <row r="238" spans="1:5" x14ac:dyDescent="0.25">
      <c r="D238">
        <v>2</v>
      </c>
      <c r="E238" s="18">
        <v>1.1000000000000001</v>
      </c>
    </row>
    <row r="239" spans="1:5" x14ac:dyDescent="0.25">
      <c r="B239">
        <v>9</v>
      </c>
      <c r="D239">
        <v>2</v>
      </c>
      <c r="E239" s="18">
        <v>2.06</v>
      </c>
    </row>
    <row r="240" spans="1:5" x14ac:dyDescent="0.25">
      <c r="D240">
        <v>2</v>
      </c>
      <c r="E240" s="18">
        <v>1.66</v>
      </c>
    </row>
    <row r="241" spans="2:5" x14ac:dyDescent="0.25">
      <c r="D241">
        <v>2</v>
      </c>
      <c r="E241" s="18">
        <v>1.58</v>
      </c>
    </row>
    <row r="242" spans="2:5" x14ac:dyDescent="0.25">
      <c r="D242">
        <v>2</v>
      </c>
      <c r="E242" s="18">
        <v>1.58</v>
      </c>
    </row>
    <row r="243" spans="2:5" x14ac:dyDescent="0.25">
      <c r="D243">
        <v>2</v>
      </c>
      <c r="E243" s="18">
        <v>1.64</v>
      </c>
    </row>
    <row r="244" spans="2:5" x14ac:dyDescent="0.25">
      <c r="D244">
        <v>2</v>
      </c>
      <c r="E244" s="18">
        <v>2.11</v>
      </c>
    </row>
    <row r="245" spans="2:5" x14ac:dyDescent="0.25">
      <c r="B245">
        <v>8</v>
      </c>
      <c r="D245">
        <v>2</v>
      </c>
      <c r="E245" s="18">
        <v>2.94</v>
      </c>
    </row>
    <row r="246" spans="2:5" x14ac:dyDescent="0.25">
      <c r="D246">
        <v>2</v>
      </c>
      <c r="E246" s="18">
        <v>1.76</v>
      </c>
    </row>
    <row r="247" spans="2:5" x14ac:dyDescent="0.25">
      <c r="D247">
        <v>2</v>
      </c>
      <c r="E247" s="18">
        <v>2.02</v>
      </c>
    </row>
    <row r="248" spans="2:5" x14ac:dyDescent="0.25">
      <c r="D248">
        <v>2</v>
      </c>
      <c r="E248" s="18">
        <v>3.23</v>
      </c>
    </row>
    <row r="249" spans="2:5" x14ac:dyDescent="0.25">
      <c r="D249">
        <v>2</v>
      </c>
      <c r="E249" s="18">
        <v>2.2200000000000002</v>
      </c>
    </row>
    <row r="250" spans="2:5" x14ac:dyDescent="0.25">
      <c r="B250">
        <v>7</v>
      </c>
      <c r="D250">
        <v>2</v>
      </c>
      <c r="E250" s="18">
        <v>1.88</v>
      </c>
    </row>
    <row r="251" spans="2:5" x14ac:dyDescent="0.25">
      <c r="D251">
        <v>2</v>
      </c>
      <c r="E251" s="18">
        <v>1.86</v>
      </c>
    </row>
    <row r="252" spans="2:5" x14ac:dyDescent="0.25">
      <c r="B252">
        <v>6</v>
      </c>
      <c r="D252">
        <v>2</v>
      </c>
      <c r="E252" s="18">
        <v>2.64</v>
      </c>
    </row>
    <row r="253" spans="2:5" x14ac:dyDescent="0.25">
      <c r="D253" t="s">
        <v>111</v>
      </c>
      <c r="E253" s="18">
        <f>AVERAGE(E231:E252)</f>
        <v>2.2818181818181817</v>
      </c>
    </row>
    <row r="254" spans="2:5" x14ac:dyDescent="0.25">
      <c r="E254" s="18"/>
    </row>
    <row r="255" spans="2:5" x14ac:dyDescent="0.25">
      <c r="E255" s="18"/>
    </row>
    <row r="256" spans="2:5" x14ac:dyDescent="0.25">
      <c r="E256" s="18"/>
    </row>
    <row r="257" spans="1:5" x14ac:dyDescent="0.25">
      <c r="A257" s="34">
        <v>42887</v>
      </c>
      <c r="B257">
        <v>2</v>
      </c>
      <c r="C257">
        <v>4.7</v>
      </c>
      <c r="D257">
        <v>2</v>
      </c>
      <c r="E257" s="18">
        <v>4.0199999999999996</v>
      </c>
    </row>
    <row r="258" spans="1:5" x14ac:dyDescent="0.25">
      <c r="E258" s="18">
        <v>4.97</v>
      </c>
    </row>
    <row r="259" spans="1:5" x14ac:dyDescent="0.25">
      <c r="E259" s="18">
        <v>4.42</v>
      </c>
    </row>
    <row r="260" spans="1:5" x14ac:dyDescent="0.25">
      <c r="E260" s="18">
        <v>5.4</v>
      </c>
    </row>
    <row r="261" spans="1:5" x14ac:dyDescent="0.25">
      <c r="E261" s="18">
        <v>3.93</v>
      </c>
    </row>
    <row r="262" spans="1:5" x14ac:dyDescent="0.25">
      <c r="E262" s="18">
        <v>3.81</v>
      </c>
    </row>
    <row r="263" spans="1:5" x14ac:dyDescent="0.25">
      <c r="E263" s="18">
        <v>5.46</v>
      </c>
    </row>
    <row r="264" spans="1:5" x14ac:dyDescent="0.25">
      <c r="E264" s="18">
        <v>2.54</v>
      </c>
    </row>
    <row r="265" spans="1:5" x14ac:dyDescent="0.25">
      <c r="E265" s="18">
        <v>4.1900000000000004</v>
      </c>
    </row>
    <row r="266" spans="1:5" x14ac:dyDescent="0.25">
      <c r="E266" s="18">
        <v>7.28</v>
      </c>
    </row>
    <row r="267" spans="1:5" x14ac:dyDescent="0.25">
      <c r="E267" s="18">
        <v>3.71</v>
      </c>
    </row>
    <row r="268" spans="1:5" x14ac:dyDescent="0.25">
      <c r="E268" s="18">
        <v>4.4400000000000004</v>
      </c>
    </row>
    <row r="269" spans="1:5" x14ac:dyDescent="0.25">
      <c r="E269" s="18">
        <v>2.7</v>
      </c>
    </row>
    <row r="270" spans="1:5" x14ac:dyDescent="0.25">
      <c r="E270" s="18">
        <v>4.2300000000000004</v>
      </c>
    </row>
    <row r="271" spans="1:5" x14ac:dyDescent="0.25">
      <c r="E271" s="18">
        <v>6.04</v>
      </c>
    </row>
    <row r="272" spans="1:5" x14ac:dyDescent="0.25">
      <c r="E272" s="18">
        <v>4.01</v>
      </c>
    </row>
    <row r="273" spans="1:5" x14ac:dyDescent="0.25">
      <c r="E273" s="18">
        <v>3.86</v>
      </c>
    </row>
    <row r="274" spans="1:5" x14ac:dyDescent="0.25">
      <c r="E274" s="18">
        <v>5.18</v>
      </c>
    </row>
    <row r="275" spans="1:5" x14ac:dyDescent="0.25">
      <c r="E275" s="18">
        <v>3.53</v>
      </c>
    </row>
    <row r="276" spans="1:5" x14ac:dyDescent="0.25">
      <c r="E276" s="18">
        <v>2.09</v>
      </c>
    </row>
    <row r="277" spans="1:5" x14ac:dyDescent="0.25">
      <c r="E277" s="18">
        <v>2.69</v>
      </c>
    </row>
    <row r="278" spans="1:5" x14ac:dyDescent="0.25">
      <c r="E278" s="18">
        <v>4.66</v>
      </c>
    </row>
    <row r="279" spans="1:5" x14ac:dyDescent="0.25">
      <c r="E279" s="18">
        <v>2.56</v>
      </c>
    </row>
    <row r="280" spans="1:5" x14ac:dyDescent="0.25">
      <c r="E280" s="18">
        <v>3.01</v>
      </c>
    </row>
    <row r="281" spans="1:5" x14ac:dyDescent="0.25">
      <c r="E281" s="18">
        <v>3.67</v>
      </c>
    </row>
    <row r="282" spans="1:5" x14ac:dyDescent="0.25">
      <c r="E282" s="18">
        <v>6.35</v>
      </c>
    </row>
    <row r="283" spans="1:5" x14ac:dyDescent="0.25">
      <c r="E283" s="18">
        <v>4.22</v>
      </c>
    </row>
    <row r="284" spans="1:5" x14ac:dyDescent="0.25">
      <c r="E284" s="18">
        <v>4.17</v>
      </c>
    </row>
    <row r="285" spans="1:5" x14ac:dyDescent="0.25">
      <c r="E285" s="18">
        <v>2.85</v>
      </c>
    </row>
    <row r="286" spans="1:5" x14ac:dyDescent="0.25">
      <c r="E286" s="18">
        <v>6.86</v>
      </c>
    </row>
    <row r="287" spans="1:5" x14ac:dyDescent="0.25">
      <c r="E287" s="18">
        <v>2.99</v>
      </c>
    </row>
    <row r="288" spans="1:5" x14ac:dyDescent="0.25">
      <c r="A288" s="34">
        <v>42887</v>
      </c>
      <c r="B288">
        <v>3</v>
      </c>
      <c r="C288">
        <v>4.4000000000000004</v>
      </c>
      <c r="D288">
        <v>2</v>
      </c>
      <c r="E288" s="18">
        <v>4.49</v>
      </c>
    </row>
    <row r="289" spans="1:5" x14ac:dyDescent="0.25">
      <c r="E289" s="18">
        <v>3.66</v>
      </c>
    </row>
    <row r="290" spans="1:5" x14ac:dyDescent="0.25">
      <c r="E290" s="18">
        <v>3.97</v>
      </c>
    </row>
    <row r="291" spans="1:5" x14ac:dyDescent="0.25">
      <c r="E291" s="18">
        <v>7.76</v>
      </c>
    </row>
    <row r="292" spans="1:5" x14ac:dyDescent="0.25">
      <c r="E292" s="18">
        <v>3.61</v>
      </c>
    </row>
    <row r="293" spans="1:5" x14ac:dyDescent="0.25">
      <c r="E293" s="18">
        <v>3.77</v>
      </c>
    </row>
    <row r="294" spans="1:5" x14ac:dyDescent="0.25">
      <c r="E294" s="18">
        <v>3.14</v>
      </c>
    </row>
    <row r="295" spans="1:5" x14ac:dyDescent="0.25">
      <c r="E295" s="18">
        <v>3</v>
      </c>
    </row>
    <row r="296" spans="1:5" x14ac:dyDescent="0.25">
      <c r="A296" s="34">
        <v>42887</v>
      </c>
      <c r="B296">
        <v>7</v>
      </c>
      <c r="C296">
        <v>3.4</v>
      </c>
      <c r="D296">
        <v>2</v>
      </c>
      <c r="E296" s="18">
        <v>4.53</v>
      </c>
    </row>
    <row r="297" spans="1:5" x14ac:dyDescent="0.25">
      <c r="E297" s="18">
        <v>3.27</v>
      </c>
    </row>
    <row r="298" spans="1:5" x14ac:dyDescent="0.25">
      <c r="E298" s="18">
        <v>2.87</v>
      </c>
    </row>
    <row r="299" spans="1:5" x14ac:dyDescent="0.25">
      <c r="E299" s="18">
        <v>3.35</v>
      </c>
    </row>
    <row r="300" spans="1:5" x14ac:dyDescent="0.25">
      <c r="E300" s="18">
        <v>4.97</v>
      </c>
    </row>
    <row r="301" spans="1:5" x14ac:dyDescent="0.25">
      <c r="E301" s="18">
        <v>3.8</v>
      </c>
    </row>
    <row r="302" spans="1:5" x14ac:dyDescent="0.25">
      <c r="E302" s="18">
        <v>4.97</v>
      </c>
    </row>
    <row r="303" spans="1:5" x14ac:dyDescent="0.25">
      <c r="E303" s="18">
        <v>3.48</v>
      </c>
    </row>
    <row r="304" spans="1:5" x14ac:dyDescent="0.25">
      <c r="E304" s="18">
        <v>4.1399999999999997</v>
      </c>
    </row>
    <row r="305" spans="1:5" x14ac:dyDescent="0.25">
      <c r="A305" s="34">
        <v>42887</v>
      </c>
      <c r="B305">
        <v>8</v>
      </c>
      <c r="C305">
        <v>6.7</v>
      </c>
      <c r="D305">
        <v>2</v>
      </c>
      <c r="E305" s="18">
        <v>3.36</v>
      </c>
    </row>
    <row r="306" spans="1:5" x14ac:dyDescent="0.25">
      <c r="E306" s="18">
        <v>5.45</v>
      </c>
    </row>
    <row r="307" spans="1:5" x14ac:dyDescent="0.25">
      <c r="E307" s="18">
        <v>4.8</v>
      </c>
    </row>
    <row r="308" spans="1:5" x14ac:dyDescent="0.25">
      <c r="E308" s="18">
        <v>3.45</v>
      </c>
    </row>
    <row r="309" spans="1:5" x14ac:dyDescent="0.25">
      <c r="E309" s="18">
        <v>5.22</v>
      </c>
    </row>
    <row r="310" spans="1:5" x14ac:dyDescent="0.25">
      <c r="E310" s="18">
        <v>3.44</v>
      </c>
    </row>
    <row r="311" spans="1:5" x14ac:dyDescent="0.25">
      <c r="E311" s="18">
        <v>3.03</v>
      </c>
    </row>
    <row r="312" spans="1:5" x14ac:dyDescent="0.25">
      <c r="E312" s="18">
        <v>3.07</v>
      </c>
    </row>
    <row r="313" spans="1:5" x14ac:dyDescent="0.25">
      <c r="E313" s="18">
        <v>2.93</v>
      </c>
    </row>
    <row r="314" spans="1:5" x14ac:dyDescent="0.25">
      <c r="E314" s="18">
        <v>3.07</v>
      </c>
    </row>
    <row r="315" spans="1:5" x14ac:dyDescent="0.25">
      <c r="E315" s="18">
        <v>3.01</v>
      </c>
    </row>
    <row r="316" spans="1:5" x14ac:dyDescent="0.25">
      <c r="E316" s="18">
        <v>5.0199999999999996</v>
      </c>
    </row>
    <row r="317" spans="1:5" x14ac:dyDescent="0.25">
      <c r="E317" s="18">
        <v>4.62</v>
      </c>
    </row>
    <row r="318" spans="1:5" x14ac:dyDescent="0.25">
      <c r="E318" s="18">
        <v>5.4</v>
      </c>
    </row>
    <row r="319" spans="1:5" x14ac:dyDescent="0.25">
      <c r="E319" s="18">
        <v>6.32</v>
      </c>
    </row>
    <row r="320" spans="1:5" x14ac:dyDescent="0.25">
      <c r="E320" s="18">
        <v>4.1900000000000004</v>
      </c>
    </row>
    <row r="321" spans="1:5" x14ac:dyDescent="0.25">
      <c r="A321" s="34">
        <v>42887</v>
      </c>
      <c r="B321">
        <v>40</v>
      </c>
      <c r="C321">
        <v>2.9</v>
      </c>
      <c r="D321">
        <v>2</v>
      </c>
      <c r="E321" s="18">
        <v>2.44</v>
      </c>
    </row>
    <row r="322" spans="1:5" x14ac:dyDescent="0.25">
      <c r="E322" s="18">
        <v>3.72</v>
      </c>
    </row>
    <row r="323" spans="1:5" x14ac:dyDescent="0.25">
      <c r="E323" s="18">
        <v>4.1399999999999997</v>
      </c>
    </row>
    <row r="324" spans="1:5" x14ac:dyDescent="0.25">
      <c r="E324" s="18">
        <v>5.37</v>
      </c>
    </row>
    <row r="325" spans="1:5" x14ac:dyDescent="0.25">
      <c r="E325" s="18">
        <v>3.57</v>
      </c>
    </row>
    <row r="326" spans="1:5" x14ac:dyDescent="0.25">
      <c r="E326" s="18">
        <v>2.73</v>
      </c>
    </row>
    <row r="327" spans="1:5" x14ac:dyDescent="0.25">
      <c r="E327" s="18">
        <v>3.1</v>
      </c>
    </row>
    <row r="328" spans="1:5" x14ac:dyDescent="0.25">
      <c r="E328" s="18">
        <v>2.12</v>
      </c>
    </row>
    <row r="329" spans="1:5" x14ac:dyDescent="0.25">
      <c r="E329" s="18">
        <v>3.48</v>
      </c>
    </row>
    <row r="330" spans="1:5" x14ac:dyDescent="0.25">
      <c r="E330" s="18">
        <v>4.9400000000000004</v>
      </c>
    </row>
    <row r="331" spans="1:5" x14ac:dyDescent="0.25">
      <c r="E331" s="18">
        <v>3.46</v>
      </c>
    </row>
    <row r="332" spans="1:5" x14ac:dyDescent="0.25">
      <c r="E332" s="18">
        <v>2.5099999999999998</v>
      </c>
    </row>
    <row r="333" spans="1:5" x14ac:dyDescent="0.25">
      <c r="E333" s="18">
        <v>3.16</v>
      </c>
    </row>
    <row r="334" spans="1:5" x14ac:dyDescent="0.25">
      <c r="E334" s="18">
        <v>2.5499999999999998</v>
      </c>
    </row>
    <row r="335" spans="1:5" x14ac:dyDescent="0.25">
      <c r="E335" s="18">
        <v>4.45</v>
      </c>
    </row>
    <row r="336" spans="1:5" x14ac:dyDescent="0.25">
      <c r="E336" s="18">
        <v>3.16</v>
      </c>
    </row>
    <row r="337" spans="1:5" x14ac:dyDescent="0.25">
      <c r="E337" s="18">
        <v>4.4400000000000004</v>
      </c>
    </row>
    <row r="338" spans="1:5" x14ac:dyDescent="0.25">
      <c r="E338" s="18">
        <v>3.41</v>
      </c>
    </row>
    <row r="339" spans="1:5" x14ac:dyDescent="0.25">
      <c r="E339" s="18">
        <v>4.12</v>
      </c>
    </row>
    <row r="340" spans="1:5" x14ac:dyDescent="0.25">
      <c r="E340" s="18">
        <v>2.83</v>
      </c>
    </row>
    <row r="341" spans="1:5" x14ac:dyDescent="0.25">
      <c r="E341" s="18">
        <v>2.41</v>
      </c>
    </row>
    <row r="342" spans="1:5" x14ac:dyDescent="0.25">
      <c r="E342" s="18">
        <v>3.19</v>
      </c>
    </row>
    <row r="343" spans="1:5" x14ac:dyDescent="0.25">
      <c r="A343" s="34">
        <v>42887</v>
      </c>
      <c r="B343">
        <v>34</v>
      </c>
      <c r="C343">
        <v>9.4</v>
      </c>
      <c r="D343">
        <v>1</v>
      </c>
      <c r="E343" s="18">
        <v>2.71</v>
      </c>
    </row>
    <row r="344" spans="1:5" x14ac:dyDescent="0.25">
      <c r="E344" s="18">
        <v>3.68</v>
      </c>
    </row>
    <row r="345" spans="1:5" x14ac:dyDescent="0.25">
      <c r="E345" s="18">
        <v>2.2400000000000002</v>
      </c>
    </row>
    <row r="346" spans="1:5" x14ac:dyDescent="0.25">
      <c r="E346" s="18">
        <v>3.52</v>
      </c>
    </row>
    <row r="347" spans="1:5" x14ac:dyDescent="0.25">
      <c r="E347" s="18">
        <v>4.8099999999999996</v>
      </c>
    </row>
    <row r="348" spans="1:5" x14ac:dyDescent="0.25">
      <c r="E348" s="18">
        <v>3.79</v>
      </c>
    </row>
    <row r="349" spans="1:5" x14ac:dyDescent="0.25">
      <c r="E349" s="18">
        <v>4.2</v>
      </c>
    </row>
    <row r="350" spans="1:5" x14ac:dyDescent="0.25">
      <c r="E350" s="18">
        <v>3.98</v>
      </c>
    </row>
    <row r="351" spans="1:5" x14ac:dyDescent="0.25">
      <c r="E351" s="18">
        <v>3.89</v>
      </c>
    </row>
    <row r="352" spans="1:5" x14ac:dyDescent="0.25">
      <c r="E352" s="18">
        <v>5</v>
      </c>
    </row>
    <row r="353" spans="1:5" x14ac:dyDescent="0.25">
      <c r="E353" s="18">
        <v>3.02</v>
      </c>
    </row>
    <row r="354" spans="1:5" x14ac:dyDescent="0.25">
      <c r="E354" s="18">
        <v>3.6</v>
      </c>
    </row>
    <row r="355" spans="1:5" x14ac:dyDescent="0.25">
      <c r="E355" s="18">
        <v>4.12</v>
      </c>
    </row>
    <row r="356" spans="1:5" x14ac:dyDescent="0.25">
      <c r="E356" s="18">
        <v>3.85</v>
      </c>
    </row>
    <row r="357" spans="1:5" x14ac:dyDescent="0.25">
      <c r="E357" s="18">
        <v>4.26</v>
      </c>
    </row>
    <row r="358" spans="1:5" x14ac:dyDescent="0.25">
      <c r="E358" s="18">
        <v>4.37</v>
      </c>
    </row>
    <row r="359" spans="1:5" x14ac:dyDescent="0.25">
      <c r="E359" s="18">
        <v>2.37</v>
      </c>
    </row>
    <row r="360" spans="1:5" x14ac:dyDescent="0.25">
      <c r="E360" s="18">
        <v>2.57</v>
      </c>
    </row>
    <row r="361" spans="1:5" x14ac:dyDescent="0.25">
      <c r="E361" s="18">
        <v>3.56</v>
      </c>
    </row>
    <row r="362" spans="1:5" x14ac:dyDescent="0.25">
      <c r="E362" s="18">
        <v>3.77</v>
      </c>
    </row>
    <row r="363" spans="1:5" x14ac:dyDescent="0.25">
      <c r="E363" s="18">
        <v>5.75</v>
      </c>
    </row>
    <row r="364" spans="1:5" x14ac:dyDescent="0.25">
      <c r="E364" s="18">
        <v>4.6100000000000003</v>
      </c>
    </row>
    <row r="365" spans="1:5" x14ac:dyDescent="0.25">
      <c r="E365" s="18">
        <v>3.87</v>
      </c>
    </row>
    <row r="366" spans="1:5" x14ac:dyDescent="0.25">
      <c r="A366" s="34">
        <v>42887</v>
      </c>
      <c r="B366">
        <v>35</v>
      </c>
      <c r="C366">
        <v>11.7</v>
      </c>
      <c r="D366">
        <v>1</v>
      </c>
      <c r="E366" s="18">
        <v>3.25</v>
      </c>
    </row>
    <row r="367" spans="1:5" x14ac:dyDescent="0.25">
      <c r="E367" s="18">
        <v>3.77</v>
      </c>
    </row>
    <row r="368" spans="1:5" x14ac:dyDescent="0.25">
      <c r="E368" s="18">
        <v>3.76</v>
      </c>
    </row>
    <row r="369" spans="1:5" x14ac:dyDescent="0.25">
      <c r="E369" s="18">
        <v>6.47</v>
      </c>
    </row>
    <row r="370" spans="1:5" x14ac:dyDescent="0.25">
      <c r="E370" s="18">
        <v>4.2699999999999996</v>
      </c>
    </row>
    <row r="371" spans="1:5" x14ac:dyDescent="0.25">
      <c r="E371" s="18">
        <v>6.86</v>
      </c>
    </row>
    <row r="372" spans="1:5" x14ac:dyDescent="0.25">
      <c r="E372" s="18">
        <v>4.96</v>
      </c>
    </row>
    <row r="373" spans="1:5" x14ac:dyDescent="0.25">
      <c r="E373" s="18">
        <v>5.77</v>
      </c>
    </row>
    <row r="374" spans="1:5" x14ac:dyDescent="0.25">
      <c r="A374" s="34">
        <v>42887</v>
      </c>
      <c r="B374">
        <v>36</v>
      </c>
      <c r="C374">
        <v>8.1</v>
      </c>
      <c r="D374">
        <v>1</v>
      </c>
      <c r="E374" s="18">
        <v>4.13</v>
      </c>
    </row>
    <row r="375" spans="1:5" x14ac:dyDescent="0.25">
      <c r="E375" s="18">
        <v>4.5999999999999996</v>
      </c>
    </row>
    <row r="376" spans="1:5" x14ac:dyDescent="0.25">
      <c r="A376" s="34">
        <v>42887</v>
      </c>
      <c r="B376">
        <v>33</v>
      </c>
      <c r="C376">
        <v>8.8000000000000007</v>
      </c>
      <c r="D376">
        <v>1</v>
      </c>
      <c r="E376" s="18">
        <v>3.07</v>
      </c>
    </row>
    <row r="377" spans="1:5" x14ac:dyDescent="0.25">
      <c r="E377" s="18">
        <v>2.37</v>
      </c>
    </row>
    <row r="378" spans="1:5" x14ac:dyDescent="0.25">
      <c r="E378" s="18">
        <v>3.08</v>
      </c>
    </row>
    <row r="379" spans="1:5" x14ac:dyDescent="0.25">
      <c r="E379" s="18">
        <v>3.27</v>
      </c>
    </row>
    <row r="380" spans="1:5" x14ac:dyDescent="0.25">
      <c r="E380" s="18">
        <v>3.52</v>
      </c>
    </row>
    <row r="381" spans="1:5" x14ac:dyDescent="0.25">
      <c r="E381" s="18">
        <v>4.3600000000000003</v>
      </c>
    </row>
    <row r="382" spans="1:5" x14ac:dyDescent="0.25">
      <c r="E382" s="18">
        <v>4.5199999999999996</v>
      </c>
    </row>
    <row r="383" spans="1:5" x14ac:dyDescent="0.25">
      <c r="E383" s="18">
        <v>3.32</v>
      </c>
    </row>
    <row r="384" spans="1:5" x14ac:dyDescent="0.25">
      <c r="E384" s="18">
        <v>3.55</v>
      </c>
    </row>
    <row r="385" spans="5:5" x14ac:dyDescent="0.25">
      <c r="E385" s="18">
        <v>3.09</v>
      </c>
    </row>
    <row r="386" spans="5:5" x14ac:dyDescent="0.25">
      <c r="E386" s="18">
        <v>3.02</v>
      </c>
    </row>
    <row r="387" spans="5:5" x14ac:dyDescent="0.25">
      <c r="E387" s="18">
        <v>3.21</v>
      </c>
    </row>
    <row r="388" spans="5:5" x14ac:dyDescent="0.25">
      <c r="E388" s="18">
        <v>2.34</v>
      </c>
    </row>
    <row r="389" spans="5:5" x14ac:dyDescent="0.25">
      <c r="E389" s="18">
        <v>2.86</v>
      </c>
    </row>
    <row r="390" spans="5:5" x14ac:dyDescent="0.25">
      <c r="E390" s="18">
        <v>3.5</v>
      </c>
    </row>
    <row r="391" spans="5:5" x14ac:dyDescent="0.25">
      <c r="E391" s="18">
        <v>3.99</v>
      </c>
    </row>
    <row r="392" spans="5:5" x14ac:dyDescent="0.25">
      <c r="E392" s="18">
        <v>3.63</v>
      </c>
    </row>
    <row r="393" spans="5:5" x14ac:dyDescent="0.25">
      <c r="E393" s="18">
        <v>2.98</v>
      </c>
    </row>
    <row r="394" spans="5:5" x14ac:dyDescent="0.25">
      <c r="E394" s="18">
        <v>2.83</v>
      </c>
    </row>
    <row r="395" spans="5:5" x14ac:dyDescent="0.25">
      <c r="E395" s="18">
        <v>3.55</v>
      </c>
    </row>
    <row r="396" spans="5:5" x14ac:dyDescent="0.25">
      <c r="E396" s="18">
        <v>3.46</v>
      </c>
    </row>
    <row r="397" spans="5:5" x14ac:dyDescent="0.25">
      <c r="E397" s="18">
        <v>3.12</v>
      </c>
    </row>
    <row r="398" spans="5:5" x14ac:dyDescent="0.25">
      <c r="E398" s="18">
        <v>3.15</v>
      </c>
    </row>
    <row r="399" spans="5:5" x14ac:dyDescent="0.25">
      <c r="E399" s="18">
        <v>3.24</v>
      </c>
    </row>
    <row r="400" spans="5:5" x14ac:dyDescent="0.25">
      <c r="E400" s="18">
        <v>4.58</v>
      </c>
    </row>
    <row r="401" spans="1:5" x14ac:dyDescent="0.25">
      <c r="A401" s="34">
        <v>42887</v>
      </c>
      <c r="B401">
        <v>12</v>
      </c>
      <c r="C401">
        <v>4.9000000000000004</v>
      </c>
      <c r="D401">
        <v>1</v>
      </c>
      <c r="E401" s="18">
        <v>2.5099999999999998</v>
      </c>
    </row>
    <row r="402" spans="1:5" x14ac:dyDescent="0.25">
      <c r="E402" s="18">
        <v>3.84</v>
      </c>
    </row>
    <row r="403" spans="1:5" x14ac:dyDescent="0.25">
      <c r="E403" s="18">
        <v>4.2</v>
      </c>
    </row>
    <row r="404" spans="1:5" x14ac:dyDescent="0.25">
      <c r="E404" s="18">
        <v>1.77</v>
      </c>
    </row>
    <row r="405" spans="1:5" x14ac:dyDescent="0.25">
      <c r="D405" t="s">
        <v>111</v>
      </c>
      <c r="E405" s="18">
        <f>AVERAGE(E257:E404)</f>
        <v>3.8622297297297314</v>
      </c>
    </row>
    <row r="406" spans="1:5" x14ac:dyDescent="0.25">
      <c r="E406" s="18"/>
    </row>
    <row r="407" spans="1:5" x14ac:dyDescent="0.25">
      <c r="D407" s="37"/>
      <c r="E407" s="37"/>
    </row>
    <row r="408" spans="1:5" x14ac:dyDescent="0.25">
      <c r="A408" s="34">
        <v>42979</v>
      </c>
      <c r="B408">
        <v>2</v>
      </c>
      <c r="D408">
        <v>2</v>
      </c>
      <c r="E408">
        <v>5.99</v>
      </c>
    </row>
    <row r="409" spans="1:5" x14ac:dyDescent="0.25">
      <c r="E409">
        <v>4.87</v>
      </c>
    </row>
    <row r="410" spans="1:5" x14ac:dyDescent="0.25">
      <c r="E410">
        <v>5.16</v>
      </c>
    </row>
    <row r="411" spans="1:5" x14ac:dyDescent="0.25">
      <c r="E411">
        <v>6.11</v>
      </c>
    </row>
    <row r="412" spans="1:5" x14ac:dyDescent="0.25">
      <c r="E412">
        <v>4.24</v>
      </c>
    </row>
    <row r="413" spans="1:5" x14ac:dyDescent="0.25">
      <c r="E413">
        <v>5.27</v>
      </c>
    </row>
    <row r="414" spans="1:5" x14ac:dyDescent="0.25">
      <c r="B414">
        <v>5</v>
      </c>
      <c r="D414">
        <v>2</v>
      </c>
      <c r="E414">
        <v>2.94</v>
      </c>
    </row>
    <row r="415" spans="1:5" x14ac:dyDescent="0.25">
      <c r="E415">
        <v>4.28</v>
      </c>
    </row>
    <row r="416" spans="1:5" x14ac:dyDescent="0.25">
      <c r="E416">
        <v>4.24</v>
      </c>
    </row>
    <row r="417" spans="2:5" x14ac:dyDescent="0.25">
      <c r="E417">
        <v>3.15</v>
      </c>
    </row>
    <row r="418" spans="2:5" x14ac:dyDescent="0.25">
      <c r="E418">
        <v>3.38</v>
      </c>
    </row>
    <row r="419" spans="2:5" x14ac:dyDescent="0.25">
      <c r="E419">
        <v>4.9800000000000004</v>
      </c>
    </row>
    <row r="420" spans="2:5" x14ac:dyDescent="0.25">
      <c r="E420">
        <v>2.94</v>
      </c>
    </row>
    <row r="421" spans="2:5" x14ac:dyDescent="0.25">
      <c r="E421">
        <v>4.8099999999999996</v>
      </c>
    </row>
    <row r="422" spans="2:5" x14ac:dyDescent="0.25">
      <c r="E422">
        <v>5.46</v>
      </c>
    </row>
    <row r="423" spans="2:5" x14ac:dyDescent="0.25">
      <c r="E423" s="18">
        <v>4.6900000000000004</v>
      </c>
    </row>
    <row r="424" spans="2:5" x14ac:dyDescent="0.25">
      <c r="E424" s="18">
        <v>5.73</v>
      </c>
    </row>
    <row r="425" spans="2:5" x14ac:dyDescent="0.25">
      <c r="E425" s="18">
        <v>2.66</v>
      </c>
    </row>
    <row r="426" spans="2:5" x14ac:dyDescent="0.25">
      <c r="E426" s="18">
        <v>5.63</v>
      </c>
    </row>
    <row r="427" spans="2:5" x14ac:dyDescent="0.25">
      <c r="E427" s="18">
        <v>4.3</v>
      </c>
    </row>
    <row r="428" spans="2:5" x14ac:dyDescent="0.25">
      <c r="E428" s="18">
        <v>2.19</v>
      </c>
    </row>
    <row r="429" spans="2:5" x14ac:dyDescent="0.25">
      <c r="B429">
        <v>6</v>
      </c>
      <c r="D429">
        <v>2</v>
      </c>
      <c r="E429" s="18">
        <v>4.59</v>
      </c>
    </row>
    <row r="430" spans="2:5" x14ac:dyDescent="0.25">
      <c r="E430" s="18">
        <v>4.09</v>
      </c>
    </row>
    <row r="431" spans="2:5" x14ac:dyDescent="0.25">
      <c r="E431" s="18">
        <v>3.04</v>
      </c>
    </row>
    <row r="432" spans="2:5" x14ac:dyDescent="0.25">
      <c r="E432" s="18">
        <v>6.61</v>
      </c>
    </row>
    <row r="433" spans="2:5" x14ac:dyDescent="0.25">
      <c r="E433" s="18">
        <v>4.32</v>
      </c>
    </row>
    <row r="434" spans="2:5" x14ac:dyDescent="0.25">
      <c r="E434" s="18">
        <v>4.07</v>
      </c>
    </row>
    <row r="435" spans="2:5" x14ac:dyDescent="0.25">
      <c r="E435" s="18">
        <v>2.87</v>
      </c>
    </row>
    <row r="436" spans="2:5" x14ac:dyDescent="0.25">
      <c r="E436" s="18">
        <v>1.61</v>
      </c>
    </row>
    <row r="437" spans="2:5" x14ac:dyDescent="0.25">
      <c r="E437" s="18">
        <v>5.75</v>
      </c>
    </row>
    <row r="438" spans="2:5" x14ac:dyDescent="0.25">
      <c r="E438" s="18">
        <v>3.2</v>
      </c>
    </row>
    <row r="439" spans="2:5" x14ac:dyDescent="0.25">
      <c r="B439">
        <v>8</v>
      </c>
      <c r="D439">
        <v>2</v>
      </c>
      <c r="E439" s="18">
        <v>3.28</v>
      </c>
    </row>
    <row r="440" spans="2:5" x14ac:dyDescent="0.25">
      <c r="E440" s="18">
        <v>3.15</v>
      </c>
    </row>
    <row r="441" spans="2:5" x14ac:dyDescent="0.25">
      <c r="E441" s="18">
        <v>5.0999999999999996</v>
      </c>
    </row>
    <row r="442" spans="2:5" x14ac:dyDescent="0.25">
      <c r="E442" s="18">
        <v>3.67</v>
      </c>
    </row>
    <row r="443" spans="2:5" x14ac:dyDescent="0.25">
      <c r="E443" s="18">
        <v>3.29</v>
      </c>
    </row>
    <row r="444" spans="2:5" x14ac:dyDescent="0.25">
      <c r="E444" s="18">
        <v>3.52</v>
      </c>
    </row>
    <row r="445" spans="2:5" x14ac:dyDescent="0.25">
      <c r="E445" s="18">
        <v>4.18</v>
      </c>
    </row>
    <row r="446" spans="2:5" x14ac:dyDescent="0.25">
      <c r="E446" s="18">
        <v>3.49</v>
      </c>
    </row>
    <row r="447" spans="2:5" x14ac:dyDescent="0.25">
      <c r="E447" s="18">
        <v>3.83</v>
      </c>
    </row>
    <row r="448" spans="2:5" x14ac:dyDescent="0.25">
      <c r="E448" s="18">
        <v>3.14</v>
      </c>
    </row>
    <row r="449" spans="1:5" x14ac:dyDescent="0.25">
      <c r="B449">
        <v>9</v>
      </c>
      <c r="D449">
        <v>2</v>
      </c>
      <c r="E449" s="18">
        <v>3.65</v>
      </c>
    </row>
    <row r="450" spans="1:5" x14ac:dyDescent="0.25">
      <c r="E450" s="18">
        <v>4.03</v>
      </c>
    </row>
    <row r="451" spans="1:5" x14ac:dyDescent="0.25">
      <c r="E451" s="18">
        <v>3.55</v>
      </c>
    </row>
    <row r="452" spans="1:5" x14ac:dyDescent="0.25">
      <c r="E452" s="18">
        <v>3.74</v>
      </c>
    </row>
    <row r="453" spans="1:5" x14ac:dyDescent="0.25">
      <c r="E453" s="18">
        <v>4.82</v>
      </c>
    </row>
    <row r="454" spans="1:5" x14ac:dyDescent="0.25">
      <c r="E454" s="18">
        <v>4.99</v>
      </c>
    </row>
    <row r="455" spans="1:5" x14ac:dyDescent="0.25">
      <c r="A455" s="34">
        <v>42979</v>
      </c>
      <c r="B455">
        <v>40</v>
      </c>
      <c r="D455">
        <v>2</v>
      </c>
      <c r="E455">
        <v>2.88</v>
      </c>
    </row>
    <row r="456" spans="1:5" ht="15.75" thickBot="1" x14ac:dyDescent="0.3">
      <c r="E456">
        <v>5.17</v>
      </c>
    </row>
    <row r="457" spans="1:5" x14ac:dyDescent="0.25">
      <c r="E457" s="17">
        <v>4.01</v>
      </c>
    </row>
    <row r="458" spans="1:5" x14ac:dyDescent="0.25">
      <c r="E458">
        <v>4.1500000000000004</v>
      </c>
    </row>
    <row r="459" spans="1:5" x14ac:dyDescent="0.25">
      <c r="E459">
        <v>2.13</v>
      </c>
    </row>
    <row r="460" spans="1:5" x14ac:dyDescent="0.25">
      <c r="E460">
        <v>2.77</v>
      </c>
    </row>
    <row r="461" spans="1:5" ht="15.75" thickBot="1" x14ac:dyDescent="0.3">
      <c r="E461" s="16">
        <v>3.86</v>
      </c>
    </row>
    <row r="462" spans="1:5" x14ac:dyDescent="0.25">
      <c r="E462" s="18">
        <v>6.28</v>
      </c>
    </row>
    <row r="463" spans="1:5" x14ac:dyDescent="0.25">
      <c r="E463" s="18">
        <v>4.07</v>
      </c>
    </row>
    <row r="464" spans="1:5" x14ac:dyDescent="0.25">
      <c r="E464" s="18">
        <v>3.27</v>
      </c>
    </row>
    <row r="465" spans="2:5" x14ac:dyDescent="0.25">
      <c r="E465" s="18">
        <v>1.96</v>
      </c>
    </row>
    <row r="466" spans="2:5" x14ac:dyDescent="0.25">
      <c r="E466" s="18">
        <v>3.57</v>
      </c>
    </row>
    <row r="467" spans="2:5" x14ac:dyDescent="0.25">
      <c r="E467" s="18">
        <v>4.25</v>
      </c>
    </row>
    <row r="468" spans="2:5" x14ac:dyDescent="0.25">
      <c r="E468" s="18">
        <v>2.59</v>
      </c>
    </row>
    <row r="469" spans="2:5" x14ac:dyDescent="0.25">
      <c r="E469" s="18">
        <v>4.28</v>
      </c>
    </row>
    <row r="470" spans="2:5" x14ac:dyDescent="0.25">
      <c r="E470" s="18">
        <v>2.04</v>
      </c>
    </row>
    <row r="471" spans="2:5" x14ac:dyDescent="0.25">
      <c r="B471">
        <v>42</v>
      </c>
      <c r="D471">
        <v>2</v>
      </c>
      <c r="E471" s="18"/>
    </row>
    <row r="472" spans="2:5" x14ac:dyDescent="0.25">
      <c r="B472">
        <v>44</v>
      </c>
      <c r="D472">
        <v>2</v>
      </c>
      <c r="E472" s="18">
        <v>6.37</v>
      </c>
    </row>
    <row r="473" spans="2:5" x14ac:dyDescent="0.25">
      <c r="E473" s="18">
        <v>3.72</v>
      </c>
    </row>
    <row r="474" spans="2:5" x14ac:dyDescent="0.25">
      <c r="E474" s="18">
        <v>2.59</v>
      </c>
    </row>
    <row r="475" spans="2:5" x14ac:dyDescent="0.25">
      <c r="E475" s="18">
        <v>4.1900000000000004</v>
      </c>
    </row>
    <row r="476" spans="2:5" x14ac:dyDescent="0.25">
      <c r="B476">
        <v>46</v>
      </c>
      <c r="D476">
        <v>2</v>
      </c>
      <c r="E476" s="18">
        <v>3.36</v>
      </c>
    </row>
    <row r="477" spans="2:5" x14ac:dyDescent="0.25">
      <c r="E477" s="18">
        <v>3.59</v>
      </c>
    </row>
    <row r="478" spans="2:5" x14ac:dyDescent="0.25">
      <c r="E478" s="18">
        <v>2.5299999999999998</v>
      </c>
    </row>
    <row r="479" spans="2:5" x14ac:dyDescent="0.25">
      <c r="E479" s="18">
        <v>3.48</v>
      </c>
    </row>
    <row r="480" spans="2:5" x14ac:dyDescent="0.25">
      <c r="E480" s="18">
        <v>3.3</v>
      </c>
    </row>
    <row r="481" spans="2:5" x14ac:dyDescent="0.25">
      <c r="E481" s="18">
        <v>3.19</v>
      </c>
    </row>
    <row r="482" spans="2:5" x14ac:dyDescent="0.25">
      <c r="E482" s="18">
        <v>1.99</v>
      </c>
    </row>
    <row r="483" spans="2:5" x14ac:dyDescent="0.25">
      <c r="E483" s="18">
        <v>4.03</v>
      </c>
    </row>
    <row r="484" spans="2:5" x14ac:dyDescent="0.25">
      <c r="E484" s="18">
        <v>2.92</v>
      </c>
    </row>
    <row r="485" spans="2:5" x14ac:dyDescent="0.25">
      <c r="E485" s="18">
        <v>4.49</v>
      </c>
    </row>
    <row r="486" spans="2:5" x14ac:dyDescent="0.25">
      <c r="E486" s="18">
        <v>2.33</v>
      </c>
    </row>
    <row r="487" spans="2:5" x14ac:dyDescent="0.25">
      <c r="E487" s="18">
        <v>5.75</v>
      </c>
    </row>
    <row r="488" spans="2:5" x14ac:dyDescent="0.25">
      <c r="B488">
        <v>48</v>
      </c>
      <c r="D488">
        <v>2</v>
      </c>
      <c r="E488" s="18">
        <v>4.49</v>
      </c>
    </row>
    <row r="489" spans="2:5" x14ac:dyDescent="0.25">
      <c r="E489" s="18">
        <v>3.5</v>
      </c>
    </row>
    <row r="490" spans="2:5" x14ac:dyDescent="0.25">
      <c r="E490" s="18">
        <v>5.66</v>
      </c>
    </row>
    <row r="491" spans="2:5" x14ac:dyDescent="0.25">
      <c r="E491" s="18">
        <v>4.1100000000000003</v>
      </c>
    </row>
    <row r="492" spans="2:5" x14ac:dyDescent="0.25">
      <c r="E492" s="18">
        <v>2.0699999999999998</v>
      </c>
    </row>
    <row r="493" spans="2:5" x14ac:dyDescent="0.25">
      <c r="E493" s="18">
        <v>7.62</v>
      </c>
    </row>
    <row r="494" spans="2:5" x14ac:dyDescent="0.25">
      <c r="E494" s="18">
        <v>4.38</v>
      </c>
    </row>
    <row r="495" spans="2:5" x14ac:dyDescent="0.25">
      <c r="E495" s="18">
        <v>3.95</v>
      </c>
    </row>
    <row r="496" spans="2:5" x14ac:dyDescent="0.25">
      <c r="E496" s="18">
        <v>6.13</v>
      </c>
    </row>
    <row r="497" spans="1:5" x14ac:dyDescent="0.25">
      <c r="E497" s="18">
        <v>3.49</v>
      </c>
    </row>
    <row r="498" spans="1:5" x14ac:dyDescent="0.25">
      <c r="B498">
        <v>50</v>
      </c>
      <c r="D498">
        <v>2</v>
      </c>
      <c r="E498" s="18">
        <v>3.74</v>
      </c>
    </row>
    <row r="499" spans="1:5" x14ac:dyDescent="0.25">
      <c r="E499" s="18">
        <v>4.88</v>
      </c>
    </row>
    <row r="500" spans="1:5" x14ac:dyDescent="0.25">
      <c r="E500" s="18">
        <v>4.05</v>
      </c>
    </row>
    <row r="501" spans="1:5" x14ac:dyDescent="0.25">
      <c r="E501" s="18">
        <v>4.99</v>
      </c>
    </row>
    <row r="502" spans="1:5" x14ac:dyDescent="0.25">
      <c r="E502" s="18">
        <v>4.5199999999999996</v>
      </c>
    </row>
    <row r="503" spans="1:5" x14ac:dyDescent="0.25">
      <c r="E503" s="18">
        <v>4.71</v>
      </c>
    </row>
    <row r="504" spans="1:5" x14ac:dyDescent="0.25">
      <c r="E504" s="18">
        <v>3</v>
      </c>
    </row>
    <row r="505" spans="1:5" x14ac:dyDescent="0.25">
      <c r="E505" s="18">
        <v>4.95</v>
      </c>
    </row>
    <row r="506" spans="1:5" x14ac:dyDescent="0.25">
      <c r="A506" s="34">
        <v>42979</v>
      </c>
      <c r="B506">
        <v>12</v>
      </c>
      <c r="D506">
        <v>1</v>
      </c>
      <c r="E506" s="18">
        <v>3.47</v>
      </c>
    </row>
    <row r="507" spans="1:5" x14ac:dyDescent="0.25">
      <c r="E507" s="18">
        <v>5.36</v>
      </c>
    </row>
    <row r="508" spans="1:5" x14ac:dyDescent="0.25">
      <c r="E508" s="18">
        <v>6.3</v>
      </c>
    </row>
    <row r="509" spans="1:5" x14ac:dyDescent="0.25">
      <c r="E509" s="18">
        <v>6.9</v>
      </c>
    </row>
    <row r="510" spans="1:5" x14ac:dyDescent="0.25">
      <c r="E510" s="18">
        <v>5.29</v>
      </c>
    </row>
    <row r="511" spans="1:5" x14ac:dyDescent="0.25">
      <c r="E511" s="18">
        <v>6.22</v>
      </c>
    </row>
    <row r="512" spans="1:5" x14ac:dyDescent="0.25">
      <c r="E512" s="18">
        <v>5.03</v>
      </c>
    </row>
    <row r="513" spans="2:5" x14ac:dyDescent="0.25">
      <c r="E513" s="18">
        <v>3.75</v>
      </c>
    </row>
    <row r="514" spans="2:5" x14ac:dyDescent="0.25">
      <c r="E514" s="18">
        <v>5.24</v>
      </c>
    </row>
    <row r="515" spans="2:5" x14ac:dyDescent="0.25">
      <c r="E515" s="18">
        <v>5.6</v>
      </c>
    </row>
    <row r="516" spans="2:5" x14ac:dyDescent="0.25">
      <c r="E516" s="18">
        <v>4.95</v>
      </c>
    </row>
    <row r="517" spans="2:5" x14ac:dyDescent="0.25">
      <c r="E517" s="18">
        <v>4.67</v>
      </c>
    </row>
    <row r="518" spans="2:5" x14ac:dyDescent="0.25">
      <c r="E518" s="18">
        <v>6.1</v>
      </c>
    </row>
    <row r="519" spans="2:5" x14ac:dyDescent="0.25">
      <c r="B519">
        <v>16</v>
      </c>
      <c r="D519">
        <v>1</v>
      </c>
      <c r="E519" s="18">
        <v>4.5999999999999996</v>
      </c>
    </row>
    <row r="520" spans="2:5" x14ac:dyDescent="0.25">
      <c r="E520" s="18">
        <v>6.61</v>
      </c>
    </row>
    <row r="521" spans="2:5" x14ac:dyDescent="0.25">
      <c r="E521" s="18">
        <v>4.37</v>
      </c>
    </row>
    <row r="522" spans="2:5" x14ac:dyDescent="0.25">
      <c r="E522" s="18">
        <v>3.72</v>
      </c>
    </row>
    <row r="523" spans="2:5" x14ac:dyDescent="0.25">
      <c r="E523" s="18">
        <v>1.89</v>
      </c>
    </row>
    <row r="524" spans="2:5" x14ac:dyDescent="0.25">
      <c r="B524">
        <v>24</v>
      </c>
      <c r="D524">
        <v>1</v>
      </c>
      <c r="E524" s="18">
        <v>3.31</v>
      </c>
    </row>
    <row r="525" spans="2:5" x14ac:dyDescent="0.25">
      <c r="E525" s="18">
        <v>4.1500000000000004</v>
      </c>
    </row>
    <row r="526" spans="2:5" x14ac:dyDescent="0.25">
      <c r="E526" s="18">
        <v>1.66</v>
      </c>
    </row>
    <row r="527" spans="2:5" x14ac:dyDescent="0.25">
      <c r="B527">
        <v>31</v>
      </c>
      <c r="D527">
        <v>1</v>
      </c>
      <c r="E527" s="18">
        <v>3.31</v>
      </c>
    </row>
    <row r="528" spans="2:5" x14ac:dyDescent="0.25">
      <c r="B528">
        <v>32</v>
      </c>
      <c r="D528">
        <v>1</v>
      </c>
      <c r="E528" s="18">
        <v>4.04</v>
      </c>
    </row>
    <row r="529" spans="1:5" x14ac:dyDescent="0.25">
      <c r="B529">
        <v>29</v>
      </c>
      <c r="E529" s="18"/>
    </row>
    <row r="530" spans="1:5" x14ac:dyDescent="0.25">
      <c r="B530">
        <v>30</v>
      </c>
    </row>
    <row r="531" spans="1:5" x14ac:dyDescent="0.25">
      <c r="B531">
        <v>34</v>
      </c>
    </row>
    <row r="532" spans="1:5" x14ac:dyDescent="0.25">
      <c r="B532">
        <v>35</v>
      </c>
    </row>
    <row r="533" spans="1:5" x14ac:dyDescent="0.25">
      <c r="B533">
        <v>36</v>
      </c>
      <c r="E533" s="25"/>
    </row>
    <row r="534" spans="1:5" x14ac:dyDescent="0.25">
      <c r="B534">
        <v>37</v>
      </c>
      <c r="D534">
        <v>1</v>
      </c>
      <c r="E534">
        <v>3.5</v>
      </c>
    </row>
    <row r="535" spans="1:5" x14ac:dyDescent="0.25">
      <c r="E535">
        <v>3.6</v>
      </c>
    </row>
    <row r="536" spans="1:5" x14ac:dyDescent="0.25">
      <c r="B536">
        <v>38</v>
      </c>
      <c r="D536">
        <v>1</v>
      </c>
      <c r="E536">
        <v>3.97</v>
      </c>
    </row>
    <row r="537" spans="1:5" x14ac:dyDescent="0.25">
      <c r="E537">
        <v>4.5</v>
      </c>
    </row>
    <row r="538" spans="1:5" x14ac:dyDescent="0.25">
      <c r="E538" s="18"/>
    </row>
    <row r="539" spans="1:5" x14ac:dyDescent="0.25">
      <c r="E539" s="18"/>
    </row>
    <row r="540" spans="1:5" x14ac:dyDescent="0.25">
      <c r="A540" s="34">
        <v>43070</v>
      </c>
      <c r="B540">
        <v>9</v>
      </c>
      <c r="C540">
        <v>26</v>
      </c>
      <c r="D540">
        <v>1</v>
      </c>
      <c r="E540" s="18">
        <v>2.2999999999999998</v>
      </c>
    </row>
    <row r="541" spans="1:5" x14ac:dyDescent="0.25">
      <c r="E541" s="18">
        <v>1.6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AE35FE-FDB8-4326-96F9-4C1784A2AB47}">
  <dimension ref="A1:I93"/>
  <sheetViews>
    <sheetView workbookViewId="0">
      <selection activeCell="J3" sqref="J3"/>
    </sheetView>
  </sheetViews>
  <sheetFormatPr defaultRowHeight="15" x14ac:dyDescent="0.25"/>
  <sheetData>
    <row r="1" spans="1:9" x14ac:dyDescent="0.25">
      <c r="A1" t="s">
        <v>137</v>
      </c>
    </row>
    <row r="3" spans="1:9" ht="60" x14ac:dyDescent="0.25">
      <c r="A3" t="s">
        <v>138</v>
      </c>
      <c r="B3" t="s">
        <v>139</v>
      </c>
      <c r="C3" t="s">
        <v>140</v>
      </c>
      <c r="D3" t="s">
        <v>141</v>
      </c>
      <c r="E3" t="s">
        <v>142</v>
      </c>
      <c r="F3" t="s">
        <v>143</v>
      </c>
      <c r="G3" s="38" t="s">
        <v>144</v>
      </c>
      <c r="H3" s="38" t="s">
        <v>145</v>
      </c>
      <c r="I3" s="38" t="s">
        <v>146</v>
      </c>
    </row>
    <row r="4" spans="1:9" x14ac:dyDescent="0.25">
      <c r="A4">
        <v>1</v>
      </c>
      <c r="B4" s="39" t="s">
        <v>147</v>
      </c>
      <c r="C4">
        <v>2633</v>
      </c>
      <c r="D4">
        <v>1495</v>
      </c>
      <c r="E4">
        <v>28.5</v>
      </c>
      <c r="F4">
        <v>52</v>
      </c>
      <c r="G4">
        <v>5</v>
      </c>
      <c r="H4">
        <f>AVERAGE(F4:F8)</f>
        <v>64</v>
      </c>
      <c r="I4">
        <v>1495</v>
      </c>
    </row>
    <row r="5" spans="1:9" x14ac:dyDescent="0.25">
      <c r="A5">
        <v>1</v>
      </c>
      <c r="B5" s="39" t="s">
        <v>147</v>
      </c>
      <c r="C5">
        <v>2633</v>
      </c>
      <c r="D5">
        <v>1495</v>
      </c>
      <c r="E5">
        <v>28.5</v>
      </c>
      <c r="F5">
        <v>68</v>
      </c>
      <c r="I5">
        <v>1495</v>
      </c>
    </row>
    <row r="6" spans="1:9" x14ac:dyDescent="0.25">
      <c r="A6">
        <v>1</v>
      </c>
      <c r="B6" s="39" t="s">
        <v>147</v>
      </c>
      <c r="C6">
        <v>2633</v>
      </c>
      <c r="D6">
        <v>1495</v>
      </c>
      <c r="E6">
        <v>28.5</v>
      </c>
      <c r="F6">
        <v>55</v>
      </c>
      <c r="I6">
        <v>1495</v>
      </c>
    </row>
    <row r="7" spans="1:9" x14ac:dyDescent="0.25">
      <c r="A7">
        <v>1</v>
      </c>
      <c r="B7" s="39" t="s">
        <v>147</v>
      </c>
      <c r="C7">
        <v>2633</v>
      </c>
      <c r="D7">
        <v>1495</v>
      </c>
      <c r="E7">
        <v>28.5</v>
      </c>
      <c r="F7">
        <v>68</v>
      </c>
      <c r="I7">
        <v>1495</v>
      </c>
    </row>
    <row r="8" spans="1:9" x14ac:dyDescent="0.25">
      <c r="A8">
        <v>1</v>
      </c>
      <c r="B8" s="39" t="s">
        <v>147</v>
      </c>
      <c r="C8">
        <v>2633</v>
      </c>
      <c r="D8">
        <v>1495</v>
      </c>
      <c r="E8">
        <v>28.5</v>
      </c>
      <c r="F8">
        <v>77</v>
      </c>
      <c r="I8">
        <v>1495</v>
      </c>
    </row>
    <row r="9" spans="1:9" x14ac:dyDescent="0.25">
      <c r="A9">
        <v>2</v>
      </c>
      <c r="B9" s="39" t="s">
        <v>148</v>
      </c>
      <c r="C9">
        <v>2855</v>
      </c>
      <c r="D9">
        <v>1499</v>
      </c>
      <c r="E9">
        <v>22</v>
      </c>
      <c r="F9">
        <v>91</v>
      </c>
      <c r="G9">
        <v>1</v>
      </c>
      <c r="H9">
        <v>91</v>
      </c>
      <c r="I9">
        <v>1499</v>
      </c>
    </row>
    <row r="10" spans="1:9" x14ac:dyDescent="0.25">
      <c r="A10">
        <v>3</v>
      </c>
      <c r="B10" s="39" t="s">
        <v>149</v>
      </c>
      <c r="C10">
        <v>2637</v>
      </c>
      <c r="D10">
        <v>1253</v>
      </c>
      <c r="E10">
        <v>13</v>
      </c>
      <c r="F10">
        <v>50</v>
      </c>
      <c r="G10">
        <v>3</v>
      </c>
      <c r="H10">
        <f>AVERAGE(F10:F12)</f>
        <v>47.333333333333336</v>
      </c>
      <c r="I10">
        <v>1253</v>
      </c>
    </row>
    <row r="11" spans="1:9" x14ac:dyDescent="0.25">
      <c r="A11">
        <v>3</v>
      </c>
      <c r="B11" s="39" t="s">
        <v>149</v>
      </c>
      <c r="C11">
        <v>2637</v>
      </c>
      <c r="D11">
        <v>1253</v>
      </c>
      <c r="E11">
        <v>13</v>
      </c>
      <c r="F11">
        <v>47</v>
      </c>
      <c r="I11">
        <v>1253</v>
      </c>
    </row>
    <row r="12" spans="1:9" x14ac:dyDescent="0.25">
      <c r="A12">
        <v>3</v>
      </c>
      <c r="B12" s="39" t="s">
        <v>149</v>
      </c>
      <c r="C12">
        <v>2637</v>
      </c>
      <c r="D12">
        <v>1253</v>
      </c>
      <c r="E12">
        <v>13</v>
      </c>
      <c r="F12">
        <v>45</v>
      </c>
      <c r="I12">
        <v>1253</v>
      </c>
    </row>
    <row r="13" spans="1:9" x14ac:dyDescent="0.25">
      <c r="A13">
        <v>4</v>
      </c>
      <c r="B13" s="39" t="s">
        <v>150</v>
      </c>
      <c r="C13">
        <v>2647</v>
      </c>
      <c r="D13" s="40">
        <v>1745</v>
      </c>
      <c r="E13" s="40">
        <v>53.5</v>
      </c>
      <c r="F13">
        <v>106</v>
      </c>
      <c r="G13">
        <v>1</v>
      </c>
      <c r="H13">
        <v>106</v>
      </c>
      <c r="I13">
        <v>1745</v>
      </c>
    </row>
    <row r="14" spans="1:9" x14ac:dyDescent="0.25">
      <c r="A14">
        <v>5</v>
      </c>
      <c r="B14" s="39" t="s">
        <v>151</v>
      </c>
      <c r="C14">
        <v>2662</v>
      </c>
      <c r="D14" s="40">
        <v>1566</v>
      </c>
      <c r="E14" s="40">
        <v>27</v>
      </c>
      <c r="F14">
        <v>67</v>
      </c>
      <c r="G14">
        <v>8</v>
      </c>
      <c r="H14">
        <f>AVERAGE(F14:F21)</f>
        <v>50.125</v>
      </c>
      <c r="I14">
        <v>1566</v>
      </c>
    </row>
    <row r="15" spans="1:9" x14ac:dyDescent="0.25">
      <c r="A15">
        <v>5</v>
      </c>
      <c r="B15" s="39" t="s">
        <v>151</v>
      </c>
      <c r="C15">
        <v>2662</v>
      </c>
      <c r="D15" s="40">
        <v>1566</v>
      </c>
      <c r="E15" s="40">
        <v>27</v>
      </c>
      <c r="F15">
        <v>61</v>
      </c>
      <c r="I15">
        <v>1566</v>
      </c>
    </row>
    <row r="16" spans="1:9" x14ac:dyDescent="0.25">
      <c r="A16">
        <v>5</v>
      </c>
      <c r="B16" s="39" t="s">
        <v>151</v>
      </c>
      <c r="C16">
        <v>2662</v>
      </c>
      <c r="D16" s="40">
        <v>1566</v>
      </c>
      <c r="E16" s="40">
        <v>27</v>
      </c>
      <c r="F16">
        <v>48</v>
      </c>
      <c r="I16">
        <v>1566</v>
      </c>
    </row>
    <row r="17" spans="1:9" x14ac:dyDescent="0.25">
      <c r="A17">
        <v>5</v>
      </c>
      <c r="B17" s="39" t="s">
        <v>151</v>
      </c>
      <c r="C17">
        <v>2662</v>
      </c>
      <c r="D17" s="40">
        <v>1566</v>
      </c>
      <c r="E17" s="40">
        <v>27</v>
      </c>
      <c r="F17">
        <v>64</v>
      </c>
      <c r="I17">
        <v>1566</v>
      </c>
    </row>
    <row r="18" spans="1:9" x14ac:dyDescent="0.25">
      <c r="A18">
        <v>5</v>
      </c>
      <c r="B18" s="39" t="s">
        <v>151</v>
      </c>
      <c r="C18">
        <v>2662</v>
      </c>
      <c r="D18" s="40">
        <v>1566</v>
      </c>
      <c r="E18" s="40">
        <v>27</v>
      </c>
      <c r="F18">
        <v>50</v>
      </c>
      <c r="I18">
        <v>1566</v>
      </c>
    </row>
    <row r="19" spans="1:9" x14ac:dyDescent="0.25">
      <c r="A19">
        <v>5</v>
      </c>
      <c r="B19" s="39" t="s">
        <v>151</v>
      </c>
      <c r="C19">
        <v>2662</v>
      </c>
      <c r="D19" s="40">
        <v>1566</v>
      </c>
      <c r="E19" s="40">
        <v>27</v>
      </c>
      <c r="F19">
        <v>48</v>
      </c>
      <c r="I19">
        <v>1566</v>
      </c>
    </row>
    <row r="20" spans="1:9" x14ac:dyDescent="0.25">
      <c r="A20">
        <v>5</v>
      </c>
      <c r="B20" s="39" t="s">
        <v>151</v>
      </c>
      <c r="C20">
        <v>2662</v>
      </c>
      <c r="D20" s="40">
        <v>1566</v>
      </c>
      <c r="E20" s="40">
        <v>27</v>
      </c>
      <c r="F20">
        <v>32</v>
      </c>
      <c r="I20">
        <v>1566</v>
      </c>
    </row>
    <row r="21" spans="1:9" x14ac:dyDescent="0.25">
      <c r="A21">
        <v>5</v>
      </c>
      <c r="B21" s="39" t="s">
        <v>151</v>
      </c>
      <c r="C21">
        <v>2662</v>
      </c>
      <c r="D21" s="40">
        <v>1566</v>
      </c>
      <c r="E21" s="40">
        <v>27</v>
      </c>
      <c r="F21">
        <v>31</v>
      </c>
      <c r="I21">
        <v>1566</v>
      </c>
    </row>
    <row r="22" spans="1:9" x14ac:dyDescent="0.25">
      <c r="A22">
        <v>6</v>
      </c>
      <c r="B22" s="39" t="s">
        <v>152</v>
      </c>
      <c r="C22">
        <v>2869</v>
      </c>
      <c r="D22">
        <v>1440</v>
      </c>
      <c r="E22">
        <v>21</v>
      </c>
      <c r="F22">
        <v>26</v>
      </c>
      <c r="G22">
        <v>6</v>
      </c>
      <c r="H22">
        <f>AVERAGE(F22:F27)</f>
        <v>45</v>
      </c>
      <c r="I22">
        <v>1440</v>
      </c>
    </row>
    <row r="23" spans="1:9" x14ac:dyDescent="0.25">
      <c r="A23">
        <v>6</v>
      </c>
      <c r="B23" s="39" t="s">
        <v>152</v>
      </c>
      <c r="C23">
        <v>2869</v>
      </c>
      <c r="D23">
        <v>1440</v>
      </c>
      <c r="E23">
        <v>21</v>
      </c>
      <c r="F23">
        <v>54</v>
      </c>
      <c r="I23">
        <v>1440</v>
      </c>
    </row>
    <row r="24" spans="1:9" x14ac:dyDescent="0.25">
      <c r="A24">
        <v>6</v>
      </c>
      <c r="B24" s="39" t="s">
        <v>152</v>
      </c>
      <c r="C24">
        <v>2869</v>
      </c>
      <c r="D24">
        <v>1440</v>
      </c>
      <c r="E24">
        <v>21</v>
      </c>
      <c r="F24">
        <v>44</v>
      </c>
      <c r="I24">
        <v>1440</v>
      </c>
    </row>
    <row r="25" spans="1:9" x14ac:dyDescent="0.25">
      <c r="A25">
        <v>6</v>
      </c>
      <c r="B25" s="39" t="s">
        <v>152</v>
      </c>
      <c r="C25">
        <v>2869</v>
      </c>
      <c r="D25">
        <v>1440</v>
      </c>
      <c r="E25">
        <v>21</v>
      </c>
      <c r="F25">
        <v>40</v>
      </c>
      <c r="I25">
        <v>1440</v>
      </c>
    </row>
    <row r="26" spans="1:9" x14ac:dyDescent="0.25">
      <c r="A26">
        <v>6</v>
      </c>
      <c r="B26" s="39" t="s">
        <v>152</v>
      </c>
      <c r="C26">
        <v>2869</v>
      </c>
      <c r="D26">
        <v>1440</v>
      </c>
      <c r="E26">
        <v>21</v>
      </c>
      <c r="F26">
        <v>44</v>
      </c>
      <c r="I26">
        <v>1440</v>
      </c>
    </row>
    <row r="27" spans="1:9" x14ac:dyDescent="0.25">
      <c r="A27">
        <v>6</v>
      </c>
      <c r="B27" s="39" t="s">
        <v>152</v>
      </c>
      <c r="C27">
        <v>2869</v>
      </c>
      <c r="D27">
        <v>1440</v>
      </c>
      <c r="E27">
        <v>21</v>
      </c>
      <c r="F27">
        <v>62</v>
      </c>
      <c r="I27">
        <v>1440</v>
      </c>
    </row>
    <row r="28" spans="1:9" x14ac:dyDescent="0.25">
      <c r="A28">
        <v>7</v>
      </c>
      <c r="B28" s="39" t="s">
        <v>153</v>
      </c>
      <c r="C28">
        <v>2641</v>
      </c>
      <c r="D28" s="40">
        <v>1383</v>
      </c>
      <c r="E28" s="40">
        <v>19</v>
      </c>
      <c r="F28">
        <v>57</v>
      </c>
      <c r="G28">
        <v>1</v>
      </c>
      <c r="H28">
        <v>57</v>
      </c>
      <c r="I28">
        <v>1383</v>
      </c>
    </row>
    <row r="29" spans="1:9" x14ac:dyDescent="0.25">
      <c r="A29">
        <v>8</v>
      </c>
      <c r="B29" s="39" t="s">
        <v>153</v>
      </c>
      <c r="C29">
        <v>2640</v>
      </c>
      <c r="D29" s="40">
        <v>1107</v>
      </c>
      <c r="E29" s="40">
        <v>8.5</v>
      </c>
      <c r="F29">
        <v>62</v>
      </c>
      <c r="G29">
        <v>2</v>
      </c>
      <c r="H29">
        <f>AVERAGE(F29:F30)</f>
        <v>63</v>
      </c>
      <c r="I29">
        <v>1107</v>
      </c>
    </row>
    <row r="30" spans="1:9" x14ac:dyDescent="0.25">
      <c r="A30">
        <v>8</v>
      </c>
      <c r="B30" s="39" t="s">
        <v>153</v>
      </c>
      <c r="C30">
        <v>2640</v>
      </c>
      <c r="D30" s="40">
        <v>1107</v>
      </c>
      <c r="E30" s="40">
        <v>8.5</v>
      </c>
      <c r="F30">
        <v>64</v>
      </c>
      <c r="I30">
        <v>1107</v>
      </c>
    </row>
    <row r="31" spans="1:9" x14ac:dyDescent="0.25">
      <c r="A31">
        <v>9</v>
      </c>
      <c r="B31" s="39" t="s">
        <v>154</v>
      </c>
      <c r="C31">
        <v>2496</v>
      </c>
      <c r="D31" s="41">
        <v>1325</v>
      </c>
      <c r="E31">
        <v>16</v>
      </c>
      <c r="F31">
        <v>35</v>
      </c>
      <c r="G31">
        <v>3</v>
      </c>
      <c r="H31">
        <f>AVERAGE(F31:F33)</f>
        <v>44.666666666666664</v>
      </c>
      <c r="I31">
        <v>1325</v>
      </c>
    </row>
    <row r="32" spans="1:9" x14ac:dyDescent="0.25">
      <c r="A32">
        <v>9</v>
      </c>
      <c r="B32" s="39" t="s">
        <v>154</v>
      </c>
      <c r="C32">
        <v>2496</v>
      </c>
      <c r="D32" s="41">
        <v>1325</v>
      </c>
      <c r="E32">
        <v>16</v>
      </c>
      <c r="F32">
        <v>50</v>
      </c>
      <c r="I32">
        <v>1325</v>
      </c>
    </row>
    <row r="33" spans="1:9" x14ac:dyDescent="0.25">
      <c r="A33">
        <v>9</v>
      </c>
      <c r="B33" s="39" t="s">
        <v>154</v>
      </c>
      <c r="C33">
        <v>2496</v>
      </c>
      <c r="D33" s="41">
        <v>1325</v>
      </c>
      <c r="E33">
        <v>16</v>
      </c>
      <c r="F33">
        <v>49</v>
      </c>
      <c r="I33">
        <v>1325</v>
      </c>
    </row>
    <row r="34" spans="1:9" x14ac:dyDescent="0.25">
      <c r="A34">
        <v>10</v>
      </c>
      <c r="B34" s="39" t="s">
        <v>155</v>
      </c>
      <c r="C34">
        <v>2279</v>
      </c>
      <c r="D34">
        <v>1340</v>
      </c>
      <c r="E34">
        <v>17</v>
      </c>
      <c r="F34">
        <v>66</v>
      </c>
      <c r="G34">
        <v>1</v>
      </c>
      <c r="H34">
        <v>66</v>
      </c>
      <c r="I34">
        <v>1340</v>
      </c>
    </row>
    <row r="35" spans="1:9" x14ac:dyDescent="0.25">
      <c r="A35">
        <v>11</v>
      </c>
      <c r="B35" s="39" t="s">
        <v>156</v>
      </c>
      <c r="C35">
        <v>2428</v>
      </c>
      <c r="D35">
        <v>1521</v>
      </c>
      <c r="E35">
        <v>27</v>
      </c>
      <c r="F35">
        <v>73</v>
      </c>
      <c r="G35">
        <v>1</v>
      </c>
      <c r="H35">
        <v>73</v>
      </c>
      <c r="I35">
        <v>1521</v>
      </c>
    </row>
    <row r="36" spans="1:9" x14ac:dyDescent="0.25">
      <c r="A36">
        <v>12</v>
      </c>
      <c r="B36" s="39" t="s">
        <v>156</v>
      </c>
      <c r="C36">
        <v>2429</v>
      </c>
      <c r="D36">
        <v>1405</v>
      </c>
      <c r="E36">
        <v>21</v>
      </c>
      <c r="F36">
        <v>45</v>
      </c>
      <c r="G36">
        <v>6</v>
      </c>
      <c r="H36">
        <f>AVERAGE(F36:F41)</f>
        <v>52.333333333333336</v>
      </c>
      <c r="I36">
        <v>1405</v>
      </c>
    </row>
    <row r="37" spans="1:9" x14ac:dyDescent="0.25">
      <c r="A37">
        <v>12</v>
      </c>
      <c r="B37" s="39" t="s">
        <v>156</v>
      </c>
      <c r="C37">
        <v>2429</v>
      </c>
      <c r="D37">
        <v>1405</v>
      </c>
      <c r="E37">
        <v>21</v>
      </c>
      <c r="F37">
        <v>60</v>
      </c>
      <c r="I37">
        <v>1405</v>
      </c>
    </row>
    <row r="38" spans="1:9" x14ac:dyDescent="0.25">
      <c r="A38">
        <v>12</v>
      </c>
      <c r="B38" s="39" t="s">
        <v>156</v>
      </c>
      <c r="C38">
        <v>2429</v>
      </c>
      <c r="D38">
        <v>1405</v>
      </c>
      <c r="E38">
        <v>21</v>
      </c>
      <c r="F38">
        <v>53</v>
      </c>
      <c r="I38">
        <v>1405</v>
      </c>
    </row>
    <row r="39" spans="1:9" x14ac:dyDescent="0.25">
      <c r="A39">
        <v>12</v>
      </c>
      <c r="B39" s="39" t="s">
        <v>156</v>
      </c>
      <c r="C39">
        <v>2429</v>
      </c>
      <c r="D39">
        <v>1405</v>
      </c>
      <c r="E39">
        <v>21</v>
      </c>
      <c r="F39">
        <v>46</v>
      </c>
      <c r="I39">
        <v>1405</v>
      </c>
    </row>
    <row r="40" spans="1:9" x14ac:dyDescent="0.25">
      <c r="A40">
        <v>12</v>
      </c>
      <c r="B40" s="39" t="s">
        <v>156</v>
      </c>
      <c r="C40">
        <v>2429</v>
      </c>
      <c r="D40">
        <v>1405</v>
      </c>
      <c r="E40">
        <v>21</v>
      </c>
      <c r="F40">
        <v>61</v>
      </c>
      <c r="I40">
        <v>1405</v>
      </c>
    </row>
    <row r="41" spans="1:9" x14ac:dyDescent="0.25">
      <c r="A41">
        <v>12</v>
      </c>
      <c r="B41" s="39" t="s">
        <v>156</v>
      </c>
      <c r="C41">
        <v>2429</v>
      </c>
      <c r="D41">
        <v>1405</v>
      </c>
      <c r="E41">
        <v>21</v>
      </c>
      <c r="F41">
        <v>49</v>
      </c>
      <c r="I41">
        <v>1405</v>
      </c>
    </row>
    <row r="42" spans="1:9" x14ac:dyDescent="0.25">
      <c r="A42">
        <v>13</v>
      </c>
      <c r="B42" s="39" t="s">
        <v>154</v>
      </c>
      <c r="C42">
        <v>2495</v>
      </c>
      <c r="D42">
        <v>1455</v>
      </c>
      <c r="E42">
        <v>23</v>
      </c>
      <c r="F42">
        <v>56</v>
      </c>
      <c r="G42">
        <v>4</v>
      </c>
      <c r="H42">
        <f>AVERAGE(F42:F45)</f>
        <v>58.5</v>
      </c>
      <c r="I42">
        <v>1455</v>
      </c>
    </row>
    <row r="43" spans="1:9" x14ac:dyDescent="0.25">
      <c r="A43">
        <v>13</v>
      </c>
      <c r="B43" s="39" t="s">
        <v>154</v>
      </c>
      <c r="C43">
        <v>2495</v>
      </c>
      <c r="D43">
        <v>1455</v>
      </c>
      <c r="E43">
        <v>23</v>
      </c>
      <c r="F43">
        <v>49</v>
      </c>
      <c r="I43">
        <v>1455</v>
      </c>
    </row>
    <row r="44" spans="1:9" x14ac:dyDescent="0.25">
      <c r="A44">
        <v>13</v>
      </c>
      <c r="B44" s="39" t="s">
        <v>154</v>
      </c>
      <c r="C44">
        <v>2495</v>
      </c>
      <c r="D44">
        <v>1455</v>
      </c>
      <c r="E44">
        <v>23</v>
      </c>
      <c r="F44">
        <v>61</v>
      </c>
      <c r="I44">
        <v>1455</v>
      </c>
    </row>
    <row r="45" spans="1:9" x14ac:dyDescent="0.25">
      <c r="A45">
        <v>13</v>
      </c>
      <c r="B45" s="39" t="s">
        <v>154</v>
      </c>
      <c r="C45">
        <v>2495</v>
      </c>
      <c r="D45">
        <v>1455</v>
      </c>
      <c r="E45">
        <v>23</v>
      </c>
      <c r="F45">
        <v>68</v>
      </c>
      <c r="I45">
        <v>1455</v>
      </c>
    </row>
    <row r="46" spans="1:9" x14ac:dyDescent="0.25">
      <c r="A46">
        <v>14</v>
      </c>
      <c r="B46" s="39" t="s">
        <v>157</v>
      </c>
      <c r="C46">
        <v>2707</v>
      </c>
      <c r="D46">
        <v>1421</v>
      </c>
      <c r="E46">
        <v>24</v>
      </c>
      <c r="F46">
        <v>62</v>
      </c>
      <c r="G46">
        <v>2</v>
      </c>
      <c r="H46">
        <f>AVERAGE(F46:F47)</f>
        <v>63</v>
      </c>
      <c r="I46">
        <v>1421</v>
      </c>
    </row>
    <row r="47" spans="1:9" x14ac:dyDescent="0.25">
      <c r="A47">
        <v>14</v>
      </c>
      <c r="B47" s="39" t="s">
        <v>157</v>
      </c>
      <c r="C47">
        <v>2707</v>
      </c>
      <c r="D47">
        <v>1421</v>
      </c>
      <c r="E47">
        <v>24</v>
      </c>
      <c r="F47">
        <v>64</v>
      </c>
      <c r="I47">
        <v>1421</v>
      </c>
    </row>
    <row r="48" spans="1:9" x14ac:dyDescent="0.25">
      <c r="A48">
        <v>15</v>
      </c>
      <c r="B48" s="39" t="s">
        <v>156</v>
      </c>
      <c r="C48">
        <v>2429</v>
      </c>
      <c r="D48">
        <v>1405</v>
      </c>
      <c r="E48">
        <v>21</v>
      </c>
      <c r="F48">
        <v>61</v>
      </c>
      <c r="G48">
        <v>5</v>
      </c>
      <c r="H48">
        <f>AVERAGE(F48:F52)</f>
        <v>57</v>
      </c>
      <c r="I48">
        <v>1405</v>
      </c>
    </row>
    <row r="49" spans="1:9" x14ac:dyDescent="0.25">
      <c r="A49">
        <v>15</v>
      </c>
      <c r="B49" s="39" t="s">
        <v>156</v>
      </c>
      <c r="C49">
        <v>2429</v>
      </c>
      <c r="D49">
        <v>1405</v>
      </c>
      <c r="E49">
        <v>21</v>
      </c>
      <c r="F49">
        <v>53</v>
      </c>
      <c r="I49">
        <v>1405</v>
      </c>
    </row>
    <row r="50" spans="1:9" x14ac:dyDescent="0.25">
      <c r="A50">
        <v>15</v>
      </c>
      <c r="B50" s="39" t="s">
        <v>156</v>
      </c>
      <c r="C50">
        <v>2429</v>
      </c>
      <c r="D50">
        <v>1405</v>
      </c>
      <c r="E50">
        <v>21</v>
      </c>
      <c r="F50">
        <v>50</v>
      </c>
      <c r="I50">
        <v>1405</v>
      </c>
    </row>
    <row r="51" spans="1:9" x14ac:dyDescent="0.25">
      <c r="A51">
        <v>15</v>
      </c>
      <c r="B51" s="39" t="s">
        <v>156</v>
      </c>
      <c r="C51">
        <v>2429</v>
      </c>
      <c r="D51">
        <v>1405</v>
      </c>
      <c r="E51">
        <v>21</v>
      </c>
      <c r="F51">
        <v>58</v>
      </c>
      <c r="I51">
        <v>1405</v>
      </c>
    </row>
    <row r="52" spans="1:9" x14ac:dyDescent="0.25">
      <c r="A52">
        <v>15</v>
      </c>
      <c r="B52" s="39" t="s">
        <v>156</v>
      </c>
      <c r="C52">
        <v>2429</v>
      </c>
      <c r="D52">
        <v>1405</v>
      </c>
      <c r="E52">
        <v>21</v>
      </c>
      <c r="F52">
        <v>63</v>
      </c>
      <c r="I52">
        <v>1405</v>
      </c>
    </row>
    <row r="53" spans="1:9" x14ac:dyDescent="0.25">
      <c r="A53">
        <v>16</v>
      </c>
      <c r="B53" s="39" t="s">
        <v>154</v>
      </c>
      <c r="C53">
        <v>2495</v>
      </c>
      <c r="D53">
        <v>1455</v>
      </c>
      <c r="E53">
        <v>23</v>
      </c>
      <c r="F53">
        <v>49</v>
      </c>
      <c r="G53">
        <v>4</v>
      </c>
      <c r="H53">
        <f>AVERAGE(F53:F56)</f>
        <v>56</v>
      </c>
      <c r="I53">
        <v>1455</v>
      </c>
    </row>
    <row r="54" spans="1:9" x14ac:dyDescent="0.25">
      <c r="A54">
        <v>16</v>
      </c>
      <c r="B54" s="39" t="s">
        <v>154</v>
      </c>
      <c r="C54">
        <v>2495</v>
      </c>
      <c r="D54">
        <v>1455</v>
      </c>
      <c r="E54">
        <v>23</v>
      </c>
      <c r="F54">
        <v>70</v>
      </c>
      <c r="I54">
        <v>1455</v>
      </c>
    </row>
    <row r="55" spans="1:9" x14ac:dyDescent="0.25">
      <c r="A55">
        <v>16</v>
      </c>
      <c r="B55" s="39" t="s">
        <v>154</v>
      </c>
      <c r="C55">
        <v>2495</v>
      </c>
      <c r="D55">
        <v>1455</v>
      </c>
      <c r="E55">
        <v>23</v>
      </c>
      <c r="F55">
        <v>49</v>
      </c>
      <c r="I55">
        <v>1455</v>
      </c>
    </row>
    <row r="56" spans="1:9" x14ac:dyDescent="0.25">
      <c r="A56">
        <v>16</v>
      </c>
      <c r="B56" s="39" t="s">
        <v>154</v>
      </c>
      <c r="C56">
        <v>2495</v>
      </c>
      <c r="D56">
        <v>1455</v>
      </c>
      <c r="E56">
        <v>23</v>
      </c>
      <c r="F56">
        <v>56</v>
      </c>
      <c r="I56">
        <v>1455</v>
      </c>
    </row>
    <row r="57" spans="1:9" x14ac:dyDescent="0.25">
      <c r="A57">
        <v>17</v>
      </c>
      <c r="B57" s="39" t="s">
        <v>154</v>
      </c>
      <c r="C57">
        <v>2459</v>
      </c>
      <c r="D57">
        <v>1455</v>
      </c>
      <c r="E57">
        <v>23</v>
      </c>
      <c r="F57">
        <v>62</v>
      </c>
      <c r="G57">
        <v>1</v>
      </c>
      <c r="H57">
        <v>62</v>
      </c>
      <c r="I57">
        <v>1455</v>
      </c>
    </row>
    <row r="58" spans="1:9" x14ac:dyDescent="0.25">
      <c r="A58">
        <v>18</v>
      </c>
      <c r="B58" s="39" t="s">
        <v>158</v>
      </c>
      <c r="C58">
        <v>2874</v>
      </c>
      <c r="D58">
        <v>798</v>
      </c>
      <c r="F58">
        <v>65</v>
      </c>
      <c r="G58">
        <v>2</v>
      </c>
      <c r="H58">
        <f>AVERAGE(F58:F59)</f>
        <v>50</v>
      </c>
      <c r="I58">
        <v>798</v>
      </c>
    </row>
    <row r="59" spans="1:9" x14ac:dyDescent="0.25">
      <c r="A59">
        <v>18</v>
      </c>
      <c r="B59" s="39" t="s">
        <v>158</v>
      </c>
      <c r="C59">
        <v>2874</v>
      </c>
      <c r="D59">
        <v>798</v>
      </c>
      <c r="F59">
        <v>35</v>
      </c>
      <c r="I59">
        <v>798</v>
      </c>
    </row>
    <row r="60" spans="1:9" x14ac:dyDescent="0.25">
      <c r="A60">
        <v>19</v>
      </c>
      <c r="B60" s="39" t="s">
        <v>158</v>
      </c>
      <c r="C60">
        <v>2654</v>
      </c>
      <c r="D60">
        <v>1690</v>
      </c>
      <c r="E60">
        <v>37.5</v>
      </c>
      <c r="F60">
        <v>28</v>
      </c>
      <c r="G60">
        <v>1</v>
      </c>
      <c r="H60">
        <v>28</v>
      </c>
      <c r="I60">
        <v>1690</v>
      </c>
    </row>
    <row r="61" spans="1:9" x14ac:dyDescent="0.25">
      <c r="A61">
        <v>20</v>
      </c>
      <c r="B61" s="39" t="s">
        <v>149</v>
      </c>
      <c r="C61">
        <v>2636</v>
      </c>
      <c r="D61" s="40">
        <v>1380</v>
      </c>
      <c r="E61" s="40">
        <v>19.5</v>
      </c>
      <c r="F61">
        <v>140</v>
      </c>
      <c r="G61">
        <v>11</v>
      </c>
      <c r="H61">
        <f>AVERAGE(F61:F71)</f>
        <v>61.545454545454547</v>
      </c>
      <c r="I61">
        <v>1380</v>
      </c>
    </row>
    <row r="62" spans="1:9" x14ac:dyDescent="0.25">
      <c r="A62">
        <v>20</v>
      </c>
      <c r="B62" s="39" t="s">
        <v>149</v>
      </c>
      <c r="C62">
        <v>2636</v>
      </c>
      <c r="D62" s="40">
        <v>1380</v>
      </c>
      <c r="E62" s="40">
        <v>19.5</v>
      </c>
      <c r="F62">
        <v>46</v>
      </c>
      <c r="I62">
        <v>1380</v>
      </c>
    </row>
    <row r="63" spans="1:9" x14ac:dyDescent="0.25">
      <c r="A63">
        <v>20</v>
      </c>
      <c r="B63" s="39" t="s">
        <v>149</v>
      </c>
      <c r="C63">
        <v>2636</v>
      </c>
      <c r="D63" s="40">
        <v>1380</v>
      </c>
      <c r="E63" s="40">
        <v>19.5</v>
      </c>
      <c r="F63">
        <v>40</v>
      </c>
      <c r="I63">
        <v>1380</v>
      </c>
    </row>
    <row r="64" spans="1:9" x14ac:dyDescent="0.25">
      <c r="A64">
        <v>20</v>
      </c>
      <c r="B64" s="39" t="s">
        <v>149</v>
      </c>
      <c r="C64">
        <v>2636</v>
      </c>
      <c r="D64" s="40">
        <v>1380</v>
      </c>
      <c r="E64" s="40">
        <v>19.5</v>
      </c>
      <c r="F64">
        <v>33</v>
      </c>
      <c r="I64">
        <v>1380</v>
      </c>
    </row>
    <row r="65" spans="1:9" x14ac:dyDescent="0.25">
      <c r="A65">
        <v>20</v>
      </c>
      <c r="B65" s="39" t="s">
        <v>149</v>
      </c>
      <c r="C65">
        <v>2636</v>
      </c>
      <c r="D65" s="40">
        <v>1380</v>
      </c>
      <c r="E65" s="40">
        <v>19.5</v>
      </c>
      <c r="F65">
        <v>40</v>
      </c>
      <c r="I65">
        <v>1380</v>
      </c>
    </row>
    <row r="66" spans="1:9" x14ac:dyDescent="0.25">
      <c r="A66">
        <v>20</v>
      </c>
      <c r="B66" s="39" t="s">
        <v>149</v>
      </c>
      <c r="C66">
        <v>2636</v>
      </c>
      <c r="D66" s="40">
        <v>1380</v>
      </c>
      <c r="E66" s="40">
        <v>19.5</v>
      </c>
      <c r="F66">
        <v>50</v>
      </c>
      <c r="I66">
        <v>1380</v>
      </c>
    </row>
    <row r="67" spans="1:9" x14ac:dyDescent="0.25">
      <c r="A67">
        <v>20</v>
      </c>
      <c r="B67" s="39" t="s">
        <v>149</v>
      </c>
      <c r="C67">
        <v>2636</v>
      </c>
      <c r="D67" s="40">
        <v>1380</v>
      </c>
      <c r="E67" s="40">
        <v>19.5</v>
      </c>
      <c r="F67">
        <v>61</v>
      </c>
      <c r="I67">
        <v>1380</v>
      </c>
    </row>
    <row r="68" spans="1:9" x14ac:dyDescent="0.25">
      <c r="A68">
        <v>20</v>
      </c>
      <c r="B68" s="39" t="s">
        <v>149</v>
      </c>
      <c r="C68">
        <v>2636</v>
      </c>
      <c r="D68" s="40">
        <v>1380</v>
      </c>
      <c r="E68" s="40">
        <v>19.5</v>
      </c>
      <c r="F68">
        <v>43</v>
      </c>
      <c r="I68">
        <v>1380</v>
      </c>
    </row>
    <row r="69" spans="1:9" x14ac:dyDescent="0.25">
      <c r="A69">
        <v>20</v>
      </c>
      <c r="B69" s="39" t="s">
        <v>149</v>
      </c>
      <c r="C69">
        <v>2636</v>
      </c>
      <c r="D69" s="40">
        <v>1380</v>
      </c>
      <c r="E69" s="40">
        <v>19.5</v>
      </c>
      <c r="F69">
        <v>64</v>
      </c>
      <c r="I69">
        <v>1380</v>
      </c>
    </row>
    <row r="70" spans="1:9" x14ac:dyDescent="0.25">
      <c r="A70">
        <v>20</v>
      </c>
      <c r="B70" s="39" t="s">
        <v>149</v>
      </c>
      <c r="C70">
        <v>2636</v>
      </c>
      <c r="D70" s="40">
        <v>1380</v>
      </c>
      <c r="E70" s="40">
        <v>19.5</v>
      </c>
      <c r="F70">
        <v>82</v>
      </c>
      <c r="I70">
        <v>1380</v>
      </c>
    </row>
    <row r="71" spans="1:9" x14ac:dyDescent="0.25">
      <c r="A71">
        <v>20</v>
      </c>
      <c r="B71" s="39" t="s">
        <v>149</v>
      </c>
      <c r="C71">
        <v>2636</v>
      </c>
      <c r="D71" s="40">
        <v>1380</v>
      </c>
      <c r="E71" s="40">
        <v>19.5</v>
      </c>
      <c r="F71">
        <v>78</v>
      </c>
      <c r="I71">
        <v>1380</v>
      </c>
    </row>
    <row r="72" spans="1:9" x14ac:dyDescent="0.25">
      <c r="A72">
        <v>21</v>
      </c>
      <c r="B72" s="39" t="s">
        <v>158</v>
      </c>
      <c r="C72">
        <v>2472</v>
      </c>
      <c r="D72">
        <v>1578</v>
      </c>
      <c r="E72">
        <v>28.5</v>
      </c>
      <c r="F72">
        <v>48</v>
      </c>
      <c r="G72">
        <v>4</v>
      </c>
      <c r="H72">
        <f>AVERAGE(F72:F75)</f>
        <v>72.25</v>
      </c>
      <c r="I72">
        <v>1578</v>
      </c>
    </row>
    <row r="73" spans="1:9" x14ac:dyDescent="0.25">
      <c r="A73">
        <v>21</v>
      </c>
      <c r="B73" s="39" t="s">
        <v>158</v>
      </c>
      <c r="C73">
        <v>2472</v>
      </c>
      <c r="D73">
        <v>1578</v>
      </c>
      <c r="E73">
        <v>28.5</v>
      </c>
      <c r="F73">
        <v>40</v>
      </c>
      <c r="I73">
        <v>1578</v>
      </c>
    </row>
    <row r="74" spans="1:9" x14ac:dyDescent="0.25">
      <c r="A74">
        <v>21</v>
      </c>
      <c r="B74" s="39" t="s">
        <v>158</v>
      </c>
      <c r="C74">
        <v>2472</v>
      </c>
      <c r="D74">
        <v>1578</v>
      </c>
      <c r="E74">
        <v>28.5</v>
      </c>
      <c r="F74">
        <v>63</v>
      </c>
      <c r="I74">
        <v>1578</v>
      </c>
    </row>
    <row r="75" spans="1:9" x14ac:dyDescent="0.25">
      <c r="A75">
        <v>21</v>
      </c>
      <c r="B75" s="39" t="s">
        <v>158</v>
      </c>
      <c r="C75">
        <v>2472</v>
      </c>
      <c r="D75">
        <v>1578</v>
      </c>
      <c r="E75">
        <v>28.5</v>
      </c>
      <c r="F75">
        <v>138</v>
      </c>
      <c r="I75">
        <v>1578</v>
      </c>
    </row>
    <row r="76" spans="1:9" x14ac:dyDescent="0.25">
      <c r="A76">
        <v>22</v>
      </c>
      <c r="B76" s="39" t="s">
        <v>155</v>
      </c>
      <c r="C76">
        <v>2473</v>
      </c>
      <c r="D76">
        <v>1205</v>
      </c>
      <c r="E76">
        <v>19</v>
      </c>
      <c r="F76">
        <v>115</v>
      </c>
      <c r="G76">
        <v>1</v>
      </c>
      <c r="H76">
        <v>115</v>
      </c>
      <c r="I76">
        <v>1205</v>
      </c>
    </row>
    <row r="77" spans="1:9" x14ac:dyDescent="0.25">
      <c r="A77">
        <v>23</v>
      </c>
      <c r="B77" s="39" t="s">
        <v>159</v>
      </c>
      <c r="C77">
        <v>2870</v>
      </c>
      <c r="D77">
        <v>1625</v>
      </c>
      <c r="E77">
        <v>30</v>
      </c>
      <c r="F77">
        <v>72</v>
      </c>
      <c r="G77">
        <v>3</v>
      </c>
      <c r="H77">
        <f>AVERAGE(F77:F79)</f>
        <v>58.666666666666664</v>
      </c>
      <c r="I77">
        <v>1625</v>
      </c>
    </row>
    <row r="78" spans="1:9" x14ac:dyDescent="0.25">
      <c r="A78">
        <v>23</v>
      </c>
      <c r="B78" s="39" t="s">
        <v>159</v>
      </c>
      <c r="C78">
        <v>2870</v>
      </c>
      <c r="D78">
        <v>1625</v>
      </c>
      <c r="E78">
        <v>30</v>
      </c>
      <c r="F78">
        <v>31</v>
      </c>
      <c r="I78">
        <v>1625</v>
      </c>
    </row>
    <row r="79" spans="1:9" x14ac:dyDescent="0.25">
      <c r="A79">
        <v>23</v>
      </c>
      <c r="B79" s="39" t="s">
        <v>159</v>
      </c>
      <c r="C79">
        <v>2870</v>
      </c>
      <c r="D79">
        <v>1625</v>
      </c>
      <c r="E79">
        <v>30</v>
      </c>
      <c r="F79">
        <v>73</v>
      </c>
      <c r="I79">
        <v>1625</v>
      </c>
    </row>
    <row r="80" spans="1:9" x14ac:dyDescent="0.25">
      <c r="A80">
        <v>24</v>
      </c>
      <c r="B80" s="39" t="s">
        <v>154</v>
      </c>
      <c r="C80">
        <v>2490</v>
      </c>
      <c r="D80">
        <v>1348</v>
      </c>
      <c r="E80">
        <v>20</v>
      </c>
      <c r="F80">
        <v>56</v>
      </c>
      <c r="G80">
        <v>6</v>
      </c>
      <c r="H80">
        <f>AVERAGE(F80:F85)</f>
        <v>75.166666666666671</v>
      </c>
      <c r="I80">
        <v>1348</v>
      </c>
    </row>
    <row r="81" spans="1:9" x14ac:dyDescent="0.25">
      <c r="A81">
        <v>24</v>
      </c>
      <c r="B81" s="39" t="s">
        <v>154</v>
      </c>
      <c r="C81">
        <v>2490</v>
      </c>
      <c r="D81">
        <v>1348</v>
      </c>
      <c r="E81">
        <v>20</v>
      </c>
      <c r="F81">
        <v>52</v>
      </c>
      <c r="I81">
        <v>1348</v>
      </c>
    </row>
    <row r="82" spans="1:9" x14ac:dyDescent="0.25">
      <c r="A82">
        <v>24</v>
      </c>
      <c r="B82" s="39" t="s">
        <v>154</v>
      </c>
      <c r="C82">
        <v>2490</v>
      </c>
      <c r="D82">
        <v>1348</v>
      </c>
      <c r="E82">
        <v>20</v>
      </c>
      <c r="F82">
        <v>55</v>
      </c>
      <c r="I82">
        <v>1348</v>
      </c>
    </row>
    <row r="83" spans="1:9" x14ac:dyDescent="0.25">
      <c r="A83">
        <v>24</v>
      </c>
      <c r="B83" s="39" t="s">
        <v>154</v>
      </c>
      <c r="C83">
        <v>2490</v>
      </c>
      <c r="D83">
        <v>1348</v>
      </c>
      <c r="E83">
        <v>20</v>
      </c>
      <c r="F83">
        <v>66</v>
      </c>
      <c r="I83">
        <v>1348</v>
      </c>
    </row>
    <row r="84" spans="1:9" x14ac:dyDescent="0.25">
      <c r="A84">
        <v>24</v>
      </c>
      <c r="B84" s="39" t="s">
        <v>154</v>
      </c>
      <c r="C84">
        <v>2490</v>
      </c>
      <c r="D84">
        <v>1348</v>
      </c>
      <c r="E84">
        <v>20</v>
      </c>
      <c r="F84">
        <v>71</v>
      </c>
      <c r="I84">
        <v>1348</v>
      </c>
    </row>
    <row r="85" spans="1:9" x14ac:dyDescent="0.25">
      <c r="A85">
        <v>24</v>
      </c>
      <c r="B85" s="39" t="s">
        <v>154</v>
      </c>
      <c r="C85">
        <v>2490</v>
      </c>
      <c r="D85">
        <v>1348</v>
      </c>
      <c r="E85">
        <v>20</v>
      </c>
      <c r="F85">
        <v>151</v>
      </c>
      <c r="I85">
        <v>1348</v>
      </c>
    </row>
    <row r="86" spans="1:9" x14ac:dyDescent="0.25">
      <c r="A86">
        <v>25</v>
      </c>
      <c r="B86" s="39" t="s">
        <v>156</v>
      </c>
      <c r="C86">
        <v>2188</v>
      </c>
      <c r="D86">
        <v>1305</v>
      </c>
      <c r="E86">
        <v>14</v>
      </c>
      <c r="F86">
        <v>62</v>
      </c>
      <c r="G86">
        <v>8</v>
      </c>
      <c r="H86">
        <f>AVERAGE(F86:F93)</f>
        <v>61.875</v>
      </c>
      <c r="I86">
        <v>1305</v>
      </c>
    </row>
    <row r="87" spans="1:9" x14ac:dyDescent="0.25">
      <c r="A87">
        <v>25</v>
      </c>
      <c r="B87" s="39" t="s">
        <v>156</v>
      </c>
      <c r="C87">
        <v>2188</v>
      </c>
      <c r="D87">
        <v>1305</v>
      </c>
      <c r="E87">
        <v>14</v>
      </c>
      <c r="F87">
        <v>65</v>
      </c>
      <c r="I87">
        <v>1305</v>
      </c>
    </row>
    <row r="88" spans="1:9" x14ac:dyDescent="0.25">
      <c r="A88">
        <v>25</v>
      </c>
      <c r="B88" s="39" t="s">
        <v>156</v>
      </c>
      <c r="C88">
        <v>2188</v>
      </c>
      <c r="D88">
        <v>1305</v>
      </c>
      <c r="E88">
        <v>14</v>
      </c>
      <c r="F88">
        <v>66</v>
      </c>
      <c r="I88">
        <v>1305</v>
      </c>
    </row>
    <row r="89" spans="1:9" x14ac:dyDescent="0.25">
      <c r="A89">
        <v>25</v>
      </c>
      <c r="B89" s="39" t="s">
        <v>156</v>
      </c>
      <c r="C89">
        <v>2188</v>
      </c>
      <c r="D89">
        <v>1305</v>
      </c>
      <c r="E89">
        <v>14</v>
      </c>
      <c r="F89">
        <v>43</v>
      </c>
      <c r="I89">
        <v>1305</v>
      </c>
    </row>
    <row r="90" spans="1:9" x14ac:dyDescent="0.25">
      <c r="A90">
        <v>25</v>
      </c>
      <c r="B90" s="39" t="s">
        <v>156</v>
      </c>
      <c r="C90">
        <v>2188</v>
      </c>
      <c r="D90">
        <v>1305</v>
      </c>
      <c r="E90">
        <v>14</v>
      </c>
      <c r="F90">
        <v>58</v>
      </c>
      <c r="I90">
        <v>1305</v>
      </c>
    </row>
    <row r="91" spans="1:9" x14ac:dyDescent="0.25">
      <c r="A91">
        <v>25</v>
      </c>
      <c r="B91" s="39" t="s">
        <v>156</v>
      </c>
      <c r="C91">
        <v>2188</v>
      </c>
      <c r="D91">
        <v>1305</v>
      </c>
      <c r="E91">
        <v>14</v>
      </c>
      <c r="F91">
        <v>77</v>
      </c>
      <c r="I91">
        <v>1305</v>
      </c>
    </row>
    <row r="92" spans="1:9" x14ac:dyDescent="0.25">
      <c r="A92">
        <v>25</v>
      </c>
      <c r="B92" s="39" t="s">
        <v>156</v>
      </c>
      <c r="C92">
        <v>2188</v>
      </c>
      <c r="D92">
        <v>1305</v>
      </c>
      <c r="E92">
        <v>14</v>
      </c>
      <c r="F92">
        <v>66</v>
      </c>
      <c r="I92">
        <v>1305</v>
      </c>
    </row>
    <row r="93" spans="1:9" x14ac:dyDescent="0.25">
      <c r="A93">
        <v>25</v>
      </c>
      <c r="B93" s="39" t="s">
        <v>156</v>
      </c>
      <c r="C93">
        <v>2188</v>
      </c>
      <c r="D93">
        <v>1305</v>
      </c>
      <c r="E93">
        <v>14</v>
      </c>
      <c r="F93">
        <v>58</v>
      </c>
      <c r="I93">
        <v>1305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Video Counts</vt:lpstr>
      <vt:lpstr>Goby lengths</vt:lpstr>
      <vt:lpstr>Sturgeon guts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Acer</dc:creator>
  <cp:lastModifiedBy>Pennuto, Christopher</cp:lastModifiedBy>
  <cp:lastPrinted>2017-11-27T16:29:45Z</cp:lastPrinted>
  <dcterms:created xsi:type="dcterms:W3CDTF">2016-08-19T23:08:32Z</dcterms:created>
  <dcterms:modified xsi:type="dcterms:W3CDTF">2019-12-31T15:30:51Z</dcterms:modified>
</cp:coreProperties>
</file>